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126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johanno\Desktop\Skjöl\"/>
    </mc:Choice>
  </mc:AlternateContent>
  <xr:revisionPtr revIDLastSave="0" documentId="13_ncr:1_{E809D765-2B4A-4AA8-B6C8-7AF48487FEE1}" xr6:coauthVersionLast="40" xr6:coauthVersionMax="40" xr10:uidLastSave="{00000000-0000-0000-0000-000000000000}"/>
  <bookViews>
    <workbookView xWindow="0" yWindow="0" windowWidth="19200" windowHeight="11376" xr2:uid="{00000000-000D-0000-FFFF-FFFF00000000}"/>
  </bookViews>
  <sheets>
    <sheet name="Verðmæti leikmanna" sheetId="1" r:id="rId1"/>
    <sheet name="Forsendur við útreikning" sheetId="2" r:id="rId2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H5" i="1" l="1"/>
  <c r="Z5" i="1"/>
  <c r="AO5" i="1"/>
  <c r="AR5" i="1"/>
  <c r="CA5" i="1"/>
  <c r="BJ5" i="1"/>
  <c r="AA5" i="1"/>
  <c r="AP5" i="1"/>
  <c r="AX5" i="1"/>
  <c r="CB5" i="1"/>
  <c r="BL5" i="1"/>
  <c r="AB5" i="1"/>
  <c r="BA5" i="1"/>
  <c r="AV5" i="1"/>
  <c r="CC5" i="1"/>
  <c r="BG5" i="1"/>
  <c r="Y5" i="1"/>
  <c r="CF5" i="1"/>
  <c r="BI5" i="1"/>
  <c r="BN5" i="1"/>
  <c r="CG5" i="1"/>
  <c r="BO5" i="1"/>
  <c r="CH5" i="1"/>
  <c r="BD5" i="1"/>
  <c r="AS5" i="1"/>
  <c r="BB5" i="1"/>
  <c r="CI5" i="1"/>
  <c r="BM5" i="1"/>
  <c r="BP5" i="1"/>
  <c r="AC5" i="1"/>
  <c r="BE5" i="1"/>
  <c r="CJ5" i="1"/>
  <c r="AJ5" i="1"/>
  <c r="AD5" i="1"/>
  <c r="BR5" i="1"/>
  <c r="AK5" i="1"/>
  <c r="AE5" i="1"/>
  <c r="BS5" i="1"/>
  <c r="AL5" i="1"/>
  <c r="AF5" i="1"/>
  <c r="BT5" i="1"/>
  <c r="BU5" i="1"/>
  <c r="AM5" i="1"/>
  <c r="AG5" i="1"/>
  <c r="BV5" i="1"/>
  <c r="AN5" i="1"/>
  <c r="AH5" i="1"/>
  <c r="BW5" i="1"/>
  <c r="AI5" i="1"/>
  <c r="AU5" i="1"/>
  <c r="BX5" i="1"/>
  <c r="X5" i="1"/>
  <c r="BY5" i="1"/>
  <c r="BZ5" i="1"/>
  <c r="W5" i="1"/>
  <c r="CD5" i="1"/>
  <c r="CE5" i="1"/>
  <c r="T5" i="1"/>
  <c r="AS6" i="1"/>
  <c r="BB6" i="1"/>
  <c r="BL6" i="1"/>
  <c r="BD6" i="1"/>
  <c r="BO6" i="1"/>
  <c r="AB6" i="1"/>
  <c r="CI6" i="1"/>
  <c r="AS7" i="1"/>
  <c r="BB7" i="1"/>
  <c r="BL7" i="1"/>
  <c r="BD7" i="1"/>
  <c r="BO7" i="1"/>
  <c r="AB7" i="1"/>
  <c r="CI7" i="1"/>
  <c r="AS8" i="1"/>
  <c r="BB8" i="1"/>
  <c r="BL8" i="1"/>
  <c r="BD8" i="1"/>
  <c r="BO8" i="1"/>
  <c r="AB8" i="1"/>
  <c r="CI8" i="1"/>
  <c r="BL9" i="1"/>
  <c r="BO9" i="1"/>
  <c r="BD9" i="1"/>
  <c r="AB9" i="1"/>
  <c r="AS9" i="1"/>
  <c r="BB9" i="1"/>
  <c r="CI9" i="1"/>
  <c r="AS10" i="1"/>
  <c r="BB10" i="1"/>
  <c r="BL10" i="1"/>
  <c r="BD10" i="1"/>
  <c r="BO10" i="1"/>
  <c r="AB10" i="1"/>
  <c r="CI10" i="1"/>
  <c r="AS11" i="1"/>
  <c r="BB11" i="1"/>
  <c r="BL11" i="1"/>
  <c r="BD11" i="1"/>
  <c r="BO11" i="1"/>
  <c r="AB11" i="1"/>
  <c r="CI11" i="1"/>
  <c r="AS12" i="1"/>
  <c r="BB12" i="1"/>
  <c r="BL12" i="1"/>
  <c r="BD12" i="1"/>
  <c r="BO12" i="1"/>
  <c r="AB12" i="1"/>
  <c r="CI12" i="1"/>
  <c r="AS13" i="1"/>
  <c r="BB13" i="1"/>
  <c r="BL13" i="1"/>
  <c r="BD13" i="1"/>
  <c r="BO13" i="1"/>
  <c r="AB13" i="1"/>
  <c r="CI13" i="1"/>
  <c r="AS14" i="1"/>
  <c r="BB14" i="1"/>
  <c r="BL14" i="1"/>
  <c r="BD14" i="1"/>
  <c r="BO14" i="1"/>
  <c r="AB14" i="1"/>
  <c r="CI14" i="1"/>
  <c r="AS15" i="1"/>
  <c r="BB15" i="1"/>
  <c r="BL15" i="1"/>
  <c r="BD15" i="1"/>
  <c r="BO15" i="1"/>
  <c r="AB15" i="1"/>
  <c r="CI15" i="1"/>
  <c r="AS16" i="1"/>
  <c r="BB16" i="1"/>
  <c r="BL16" i="1"/>
  <c r="BD16" i="1"/>
  <c r="BO16" i="1"/>
  <c r="AB16" i="1"/>
  <c r="CI16" i="1"/>
  <c r="AS17" i="1"/>
  <c r="BB17" i="1"/>
  <c r="BL17" i="1"/>
  <c r="BD17" i="1"/>
  <c r="BO17" i="1"/>
  <c r="AB17" i="1"/>
  <c r="CI17" i="1"/>
  <c r="AS18" i="1"/>
  <c r="BB18" i="1"/>
  <c r="BL18" i="1"/>
  <c r="BD18" i="1"/>
  <c r="BO18" i="1"/>
  <c r="AB18" i="1"/>
  <c r="CI18" i="1"/>
  <c r="AS19" i="1"/>
  <c r="BB19" i="1"/>
  <c r="BL19" i="1"/>
  <c r="BD19" i="1"/>
  <c r="BO19" i="1"/>
  <c r="AB19" i="1"/>
  <c r="CI19" i="1"/>
  <c r="AS20" i="1"/>
  <c r="BB20" i="1"/>
  <c r="BL20" i="1"/>
  <c r="BD20" i="1"/>
  <c r="BO20" i="1"/>
  <c r="AB20" i="1"/>
  <c r="CI20" i="1"/>
  <c r="AS21" i="1"/>
  <c r="BB21" i="1"/>
  <c r="BL21" i="1"/>
  <c r="BD21" i="1"/>
  <c r="BO21" i="1"/>
  <c r="AB21" i="1"/>
  <c r="CI21" i="1"/>
  <c r="AS22" i="1"/>
  <c r="BB22" i="1"/>
  <c r="BL22" i="1"/>
  <c r="BD22" i="1"/>
  <c r="BO22" i="1"/>
  <c r="AB22" i="1"/>
  <c r="CI22" i="1"/>
  <c r="AS23" i="1"/>
  <c r="BB23" i="1"/>
  <c r="BL23" i="1"/>
  <c r="BD23" i="1"/>
  <c r="BO23" i="1"/>
  <c r="AB23" i="1"/>
  <c r="CI23" i="1"/>
  <c r="AS24" i="1"/>
  <c r="BB24" i="1"/>
  <c r="BL24" i="1"/>
  <c r="BD24" i="1"/>
  <c r="BO24" i="1"/>
  <c r="AB24" i="1"/>
  <c r="CI24" i="1"/>
  <c r="AS25" i="1"/>
  <c r="BB25" i="1"/>
  <c r="BL25" i="1"/>
  <c r="BD25" i="1"/>
  <c r="BO25" i="1"/>
  <c r="AB25" i="1"/>
  <c r="CI25" i="1"/>
  <c r="AS26" i="1"/>
  <c r="BB26" i="1"/>
  <c r="BL26" i="1"/>
  <c r="BD26" i="1"/>
  <c r="BO26" i="1"/>
  <c r="AB26" i="1"/>
  <c r="CI26" i="1"/>
  <c r="AS27" i="1"/>
  <c r="BB27" i="1"/>
  <c r="BL27" i="1"/>
  <c r="BD27" i="1"/>
  <c r="BO27" i="1"/>
  <c r="AB27" i="1"/>
  <c r="CI27" i="1"/>
  <c r="AS28" i="1"/>
  <c r="BB28" i="1"/>
  <c r="BL28" i="1"/>
  <c r="BD28" i="1"/>
  <c r="BO28" i="1"/>
  <c r="AB28" i="1"/>
  <c r="CI28" i="1"/>
  <c r="AS29" i="1"/>
  <c r="BB29" i="1"/>
  <c r="BL29" i="1"/>
  <c r="BD29" i="1"/>
  <c r="BO29" i="1"/>
  <c r="AB29" i="1"/>
  <c r="CI29" i="1"/>
  <c r="AS30" i="1"/>
  <c r="BB30" i="1"/>
  <c r="BL30" i="1"/>
  <c r="BD30" i="1"/>
  <c r="BO30" i="1"/>
  <c r="AB30" i="1"/>
  <c r="CI30" i="1"/>
  <c r="AS31" i="1"/>
  <c r="BB31" i="1"/>
  <c r="BL31" i="1"/>
  <c r="BD31" i="1"/>
  <c r="BO31" i="1"/>
  <c r="AB31" i="1"/>
  <c r="CI31" i="1"/>
  <c r="AS32" i="1"/>
  <c r="BB32" i="1"/>
  <c r="BL32" i="1"/>
  <c r="BD32" i="1"/>
  <c r="BO32" i="1"/>
  <c r="AB32" i="1"/>
  <c r="CI32" i="1"/>
  <c r="AS33" i="1"/>
  <c r="BB33" i="1"/>
  <c r="BL33" i="1"/>
  <c r="BD33" i="1"/>
  <c r="BO33" i="1"/>
  <c r="AB33" i="1"/>
  <c r="CI33" i="1"/>
  <c r="AS34" i="1"/>
  <c r="BB34" i="1"/>
  <c r="BL34" i="1"/>
  <c r="BD34" i="1"/>
  <c r="BO34" i="1"/>
  <c r="AB34" i="1"/>
  <c r="CI34" i="1"/>
  <c r="BN6" i="1"/>
  <c r="BP6" i="1"/>
  <c r="BN7" i="1"/>
  <c r="BP7" i="1"/>
  <c r="BN8" i="1"/>
  <c r="BP8" i="1"/>
  <c r="BN9" i="1"/>
  <c r="BP9" i="1"/>
  <c r="BN10" i="1"/>
  <c r="BP10" i="1"/>
  <c r="BN11" i="1"/>
  <c r="BP11" i="1"/>
  <c r="BN12" i="1"/>
  <c r="BP12" i="1"/>
  <c r="BN13" i="1"/>
  <c r="BP13" i="1"/>
  <c r="BN14" i="1"/>
  <c r="BP14" i="1"/>
  <c r="BN15" i="1"/>
  <c r="BP15" i="1"/>
  <c r="BN16" i="1"/>
  <c r="BP16" i="1"/>
  <c r="BN17" i="1"/>
  <c r="BP17" i="1"/>
  <c r="BN18" i="1"/>
  <c r="BP18" i="1"/>
  <c r="BN19" i="1"/>
  <c r="BP19" i="1"/>
  <c r="BN20" i="1"/>
  <c r="BP20" i="1"/>
  <c r="BN21" i="1"/>
  <c r="BP21" i="1"/>
  <c r="BN22" i="1"/>
  <c r="BP22" i="1"/>
  <c r="BN23" i="1"/>
  <c r="BP23" i="1"/>
  <c r="BN24" i="1"/>
  <c r="BP24" i="1"/>
  <c r="BN25" i="1"/>
  <c r="BP25" i="1"/>
  <c r="BN26" i="1"/>
  <c r="BP26" i="1"/>
  <c r="BN27" i="1"/>
  <c r="BP27" i="1"/>
  <c r="BN28" i="1"/>
  <c r="BP28" i="1"/>
  <c r="BN29" i="1"/>
  <c r="BP29" i="1"/>
  <c r="BN30" i="1"/>
  <c r="BP30" i="1"/>
  <c r="BN31" i="1"/>
  <c r="BP31" i="1"/>
  <c r="BN32" i="1"/>
  <c r="BP32" i="1"/>
  <c r="BN33" i="1"/>
  <c r="BP33" i="1"/>
  <c r="BN34" i="1"/>
  <c r="BP34" i="1"/>
  <c r="AV6" i="1"/>
  <c r="AV7" i="1"/>
  <c r="AV8" i="1"/>
  <c r="AV9" i="1"/>
  <c r="AV10" i="1"/>
  <c r="AV11" i="1"/>
  <c r="AV12" i="1"/>
  <c r="AV13" i="1"/>
  <c r="AV14" i="1"/>
  <c r="AV15" i="1"/>
  <c r="AV16" i="1"/>
  <c r="AV17" i="1"/>
  <c r="AV18" i="1"/>
  <c r="AV19" i="1"/>
  <c r="AV20" i="1"/>
  <c r="AV21" i="1"/>
  <c r="AV22" i="1"/>
  <c r="AV23" i="1"/>
  <c r="AV24" i="1"/>
  <c r="AV25" i="1"/>
  <c r="AV26" i="1"/>
  <c r="AV27" i="1"/>
  <c r="AV28" i="1"/>
  <c r="AV29" i="1"/>
  <c r="AV30" i="1"/>
  <c r="AV31" i="1"/>
  <c r="AV32" i="1"/>
  <c r="AV33" i="1"/>
  <c r="AV34" i="1"/>
  <c r="AU6" i="1"/>
  <c r="AU7" i="1"/>
  <c r="AU8" i="1"/>
  <c r="AU9" i="1"/>
  <c r="AU10" i="1"/>
  <c r="AU11" i="1"/>
  <c r="AU12" i="1"/>
  <c r="AU13" i="1"/>
  <c r="AU14" i="1"/>
  <c r="AU15" i="1"/>
  <c r="AU16" i="1"/>
  <c r="AU17" i="1"/>
  <c r="AU18" i="1"/>
  <c r="AU19" i="1"/>
  <c r="AU20" i="1"/>
  <c r="AU21" i="1"/>
  <c r="AU22" i="1"/>
  <c r="AU23" i="1"/>
  <c r="AU24" i="1"/>
  <c r="AU25" i="1"/>
  <c r="AU26" i="1"/>
  <c r="AU27" i="1"/>
  <c r="AU28" i="1"/>
  <c r="AU29" i="1"/>
  <c r="AU30" i="1"/>
  <c r="AU31" i="1"/>
  <c r="AU32" i="1"/>
  <c r="AU33" i="1"/>
  <c r="AU34" i="1"/>
  <c r="AJ9" i="1"/>
  <c r="Z9" i="1"/>
  <c r="AD9" i="1"/>
  <c r="BR9" i="1"/>
  <c r="AK9" i="1"/>
  <c r="AA9" i="1"/>
  <c r="AE9" i="1"/>
  <c r="BS9" i="1"/>
  <c r="AL9" i="1"/>
  <c r="AF9" i="1"/>
  <c r="BT9" i="1"/>
  <c r="Y9" i="1"/>
  <c r="BU9" i="1"/>
  <c r="AM9" i="1"/>
  <c r="AG9" i="1"/>
  <c r="BV9" i="1"/>
  <c r="AN9" i="1"/>
  <c r="AH9" i="1"/>
  <c r="BW9" i="1"/>
  <c r="AO9" i="1"/>
  <c r="AI9" i="1"/>
  <c r="BX9" i="1"/>
  <c r="X9" i="1"/>
  <c r="BY9" i="1"/>
  <c r="BZ9" i="1"/>
  <c r="AR9" i="1"/>
  <c r="BH9" i="1"/>
  <c r="CA9" i="1"/>
  <c r="AP9" i="1"/>
  <c r="AX9" i="1"/>
  <c r="BJ9" i="1"/>
  <c r="CB9" i="1"/>
  <c r="W9" i="1"/>
  <c r="CD9" i="1"/>
  <c r="CE9" i="1"/>
  <c r="BG9" i="1"/>
  <c r="CF9" i="1"/>
  <c r="BE9" i="1"/>
  <c r="AC9" i="1"/>
  <c r="BM9" i="1"/>
  <c r="CJ9" i="1"/>
  <c r="BA9" i="1"/>
  <c r="CC9" i="1"/>
  <c r="BI9" i="1"/>
  <c r="CG9" i="1"/>
  <c r="CH9" i="1"/>
  <c r="T9" i="1"/>
  <c r="U9" i="1"/>
  <c r="U5" i="1"/>
  <c r="Z6" i="1"/>
  <c r="AJ6" i="1"/>
  <c r="AD6" i="1"/>
  <c r="BR6" i="1"/>
  <c r="AA6" i="1"/>
  <c r="AK6" i="1"/>
  <c r="AE6" i="1"/>
  <c r="BS6" i="1"/>
  <c r="AL6" i="1"/>
  <c r="AF6" i="1"/>
  <c r="BT6" i="1"/>
  <c r="Y6" i="1"/>
  <c r="BU6" i="1"/>
  <c r="AG6" i="1"/>
  <c r="AM6" i="1"/>
  <c r="BV6" i="1"/>
  <c r="X6" i="1"/>
  <c r="BY6" i="1"/>
  <c r="BZ6" i="1"/>
  <c r="AR6" i="1"/>
  <c r="AO6" i="1"/>
  <c r="BH6" i="1"/>
  <c r="CA6" i="1"/>
  <c r="AP6" i="1"/>
  <c r="AX6" i="1"/>
  <c r="BJ6" i="1"/>
  <c r="CB6" i="1"/>
  <c r="AH6" i="1"/>
  <c r="AN6" i="1"/>
  <c r="BW6" i="1"/>
  <c r="AI6" i="1"/>
  <c r="BX6" i="1"/>
  <c r="BA6" i="1"/>
  <c r="CC6" i="1"/>
  <c r="BE6" i="1"/>
  <c r="BM6" i="1"/>
  <c r="AC6" i="1"/>
  <c r="CJ6" i="1"/>
  <c r="BG6" i="1"/>
  <c r="CF6" i="1"/>
  <c r="BI6" i="1"/>
  <c r="CG6" i="1"/>
  <c r="CH6" i="1"/>
  <c r="W6" i="1"/>
  <c r="CD6" i="1"/>
  <c r="CE6" i="1"/>
  <c r="T6" i="1"/>
  <c r="U6" i="1"/>
  <c r="Z7" i="1"/>
  <c r="AJ7" i="1"/>
  <c r="AD7" i="1"/>
  <c r="BR7" i="1"/>
  <c r="AA7" i="1"/>
  <c r="AK7" i="1"/>
  <c r="AE7" i="1"/>
  <c r="BS7" i="1"/>
  <c r="AL7" i="1"/>
  <c r="AF7" i="1"/>
  <c r="BT7" i="1"/>
  <c r="Y7" i="1"/>
  <c r="BU7" i="1"/>
  <c r="AM7" i="1"/>
  <c r="AG7" i="1"/>
  <c r="BV7" i="1"/>
  <c r="AN7" i="1"/>
  <c r="AH7" i="1"/>
  <c r="BW7" i="1"/>
  <c r="AO7" i="1"/>
  <c r="AI7" i="1"/>
  <c r="BX7" i="1"/>
  <c r="X7" i="1"/>
  <c r="BY7" i="1"/>
  <c r="BZ7" i="1"/>
  <c r="AR7" i="1"/>
  <c r="BH7" i="1"/>
  <c r="CA7" i="1"/>
  <c r="AP7" i="1"/>
  <c r="AX7" i="1"/>
  <c r="BJ7" i="1"/>
  <c r="CB7" i="1"/>
  <c r="BA7" i="1"/>
  <c r="CC7" i="1"/>
  <c r="W7" i="1"/>
  <c r="CD7" i="1"/>
  <c r="CE7" i="1"/>
  <c r="BG7" i="1"/>
  <c r="CF7" i="1"/>
  <c r="BI7" i="1"/>
  <c r="CG7" i="1"/>
  <c r="CH7" i="1"/>
  <c r="AC7" i="1"/>
  <c r="BE7" i="1"/>
  <c r="BM7" i="1"/>
  <c r="CJ7" i="1"/>
  <c r="T7" i="1"/>
  <c r="U7" i="1"/>
  <c r="Z8" i="1"/>
  <c r="AJ8" i="1"/>
  <c r="AD8" i="1"/>
  <c r="BR8" i="1"/>
  <c r="AA8" i="1"/>
  <c r="AK8" i="1"/>
  <c r="AE8" i="1"/>
  <c r="BS8" i="1"/>
  <c r="AL8" i="1"/>
  <c r="AF8" i="1"/>
  <c r="BT8" i="1"/>
  <c r="Y8" i="1"/>
  <c r="BU8" i="1"/>
  <c r="AM8" i="1"/>
  <c r="AG8" i="1"/>
  <c r="BV8" i="1"/>
  <c r="AN8" i="1"/>
  <c r="AH8" i="1"/>
  <c r="BW8" i="1"/>
  <c r="AO8" i="1"/>
  <c r="AI8" i="1"/>
  <c r="BX8" i="1"/>
  <c r="X8" i="1"/>
  <c r="BY8" i="1"/>
  <c r="BZ8" i="1"/>
  <c r="AR8" i="1"/>
  <c r="BH8" i="1"/>
  <c r="CA8" i="1"/>
  <c r="AP8" i="1"/>
  <c r="AX8" i="1"/>
  <c r="BJ8" i="1"/>
  <c r="CB8" i="1"/>
  <c r="BA8" i="1"/>
  <c r="CC8" i="1"/>
  <c r="W8" i="1"/>
  <c r="CD8" i="1"/>
  <c r="CE8" i="1"/>
  <c r="BG8" i="1"/>
  <c r="CF8" i="1"/>
  <c r="BI8" i="1"/>
  <c r="CG8" i="1"/>
  <c r="CH8" i="1"/>
  <c r="AC8" i="1"/>
  <c r="BE8" i="1"/>
  <c r="BM8" i="1"/>
  <c r="CJ8" i="1"/>
  <c r="T8" i="1"/>
  <c r="U8" i="1"/>
  <c r="Z10" i="1"/>
  <c r="AJ10" i="1"/>
  <c r="AD10" i="1"/>
  <c r="BR10" i="1"/>
  <c r="AA10" i="1"/>
  <c r="AK10" i="1"/>
  <c r="AE10" i="1"/>
  <c r="BS10" i="1"/>
  <c r="AL10" i="1"/>
  <c r="AF10" i="1"/>
  <c r="BT10" i="1"/>
  <c r="Y10" i="1"/>
  <c r="BU10" i="1"/>
  <c r="AM10" i="1"/>
  <c r="AG10" i="1"/>
  <c r="BV10" i="1"/>
  <c r="AN10" i="1"/>
  <c r="AH10" i="1"/>
  <c r="BW10" i="1"/>
  <c r="AO10" i="1"/>
  <c r="AI10" i="1"/>
  <c r="BX10" i="1"/>
  <c r="X10" i="1"/>
  <c r="BY10" i="1"/>
  <c r="BZ10" i="1"/>
  <c r="AR10" i="1"/>
  <c r="BH10" i="1"/>
  <c r="CA10" i="1"/>
  <c r="AP10" i="1"/>
  <c r="AX10" i="1"/>
  <c r="BJ10" i="1"/>
  <c r="CB10" i="1"/>
  <c r="BA10" i="1"/>
  <c r="CC10" i="1"/>
  <c r="W10" i="1"/>
  <c r="CD10" i="1"/>
  <c r="CE10" i="1"/>
  <c r="BG10" i="1"/>
  <c r="CF10" i="1"/>
  <c r="BI10" i="1"/>
  <c r="CG10" i="1"/>
  <c r="CH10" i="1"/>
  <c r="AC10" i="1"/>
  <c r="BE10" i="1"/>
  <c r="BM10" i="1"/>
  <c r="CJ10" i="1"/>
  <c r="T10" i="1"/>
  <c r="U10" i="1"/>
  <c r="Z11" i="1"/>
  <c r="AD11" i="1"/>
  <c r="AJ11" i="1"/>
  <c r="BR11" i="1"/>
  <c r="AA11" i="1"/>
  <c r="AE11" i="1"/>
  <c r="AK11" i="1"/>
  <c r="BS11" i="1"/>
  <c r="AF11" i="1"/>
  <c r="AL11" i="1"/>
  <c r="BT11" i="1"/>
  <c r="Y11" i="1"/>
  <c r="BU11" i="1"/>
  <c r="AG11" i="1"/>
  <c r="AM11" i="1"/>
  <c r="BV11" i="1"/>
  <c r="AH11" i="1"/>
  <c r="AN11" i="1"/>
  <c r="BW11" i="1"/>
  <c r="AI11" i="1"/>
  <c r="AO11" i="1"/>
  <c r="BX11" i="1"/>
  <c r="X11" i="1"/>
  <c r="BY11" i="1"/>
  <c r="BZ11" i="1"/>
  <c r="AR11" i="1"/>
  <c r="BH11" i="1"/>
  <c r="CA11" i="1"/>
  <c r="AX11" i="1"/>
  <c r="BJ11" i="1"/>
  <c r="AP11" i="1"/>
  <c r="CB11" i="1"/>
  <c r="BA11" i="1"/>
  <c r="CC11" i="1"/>
  <c r="W11" i="1"/>
  <c r="CD11" i="1"/>
  <c r="CE11" i="1"/>
  <c r="BG11" i="1"/>
  <c r="CF11" i="1"/>
  <c r="BI11" i="1"/>
  <c r="CG11" i="1"/>
  <c r="CH11" i="1"/>
  <c r="AC11" i="1"/>
  <c r="BM11" i="1"/>
  <c r="BE11" i="1"/>
  <c r="CJ11" i="1"/>
  <c r="T11" i="1"/>
  <c r="U11" i="1"/>
  <c r="T12" i="1"/>
  <c r="U12" i="1"/>
  <c r="T13" i="1"/>
  <c r="U13" i="1"/>
  <c r="T14" i="1"/>
  <c r="U14" i="1"/>
  <c r="T15" i="1"/>
  <c r="U15" i="1"/>
  <c r="T16" i="1"/>
  <c r="U16" i="1"/>
  <c r="T17" i="1"/>
  <c r="U17" i="1"/>
  <c r="T18" i="1"/>
  <c r="U18" i="1"/>
  <c r="T19" i="1"/>
  <c r="U19" i="1"/>
  <c r="T20" i="1"/>
  <c r="U20" i="1"/>
  <c r="T21" i="1"/>
  <c r="U21" i="1"/>
  <c r="T22" i="1"/>
  <c r="U22" i="1"/>
  <c r="T23" i="1"/>
  <c r="U23" i="1"/>
  <c r="T24" i="1"/>
  <c r="U24" i="1"/>
  <c r="T25" i="1"/>
  <c r="U25" i="1"/>
  <c r="T26" i="1"/>
  <c r="U26" i="1"/>
  <c r="T27" i="1"/>
  <c r="U27" i="1"/>
  <c r="T28" i="1"/>
  <c r="U28" i="1"/>
  <c r="T29" i="1"/>
  <c r="U29" i="1"/>
  <c r="T30" i="1"/>
  <c r="U30" i="1"/>
  <c r="T31" i="1"/>
  <c r="U31" i="1"/>
  <c r="T32" i="1"/>
  <c r="U32" i="1"/>
  <c r="T33" i="1"/>
  <c r="U33" i="1"/>
  <c r="T34" i="1"/>
  <c r="U34" i="1"/>
  <c r="U36" i="1"/>
  <c r="AD12" i="1"/>
  <c r="AE12" i="1"/>
  <c r="AF12" i="1"/>
  <c r="AG12" i="1"/>
  <c r="AH12" i="1"/>
  <c r="AI12" i="1"/>
  <c r="AD13" i="1"/>
  <c r="AE13" i="1"/>
  <c r="AF13" i="1"/>
  <c r="AG13" i="1"/>
  <c r="AH13" i="1"/>
  <c r="AI13" i="1"/>
  <c r="AD14" i="1"/>
  <c r="AE14" i="1"/>
  <c r="AF14" i="1"/>
  <c r="AG14" i="1"/>
  <c r="AH14" i="1"/>
  <c r="AI14" i="1"/>
  <c r="AD15" i="1"/>
  <c r="AE15" i="1"/>
  <c r="AF15" i="1"/>
  <c r="AG15" i="1"/>
  <c r="AH15" i="1"/>
  <c r="AI15" i="1"/>
  <c r="AD16" i="1"/>
  <c r="AE16" i="1"/>
  <c r="AF16" i="1"/>
  <c r="AG16" i="1"/>
  <c r="AH16" i="1"/>
  <c r="AI16" i="1"/>
  <c r="AD17" i="1"/>
  <c r="AE17" i="1"/>
  <c r="AF17" i="1"/>
  <c r="AG17" i="1"/>
  <c r="AH17" i="1"/>
  <c r="AI17" i="1"/>
  <c r="AD18" i="1"/>
  <c r="AE18" i="1"/>
  <c r="AF18" i="1"/>
  <c r="AG18" i="1"/>
  <c r="AH18" i="1"/>
  <c r="AI18" i="1"/>
  <c r="AD19" i="1"/>
  <c r="AE19" i="1"/>
  <c r="AF19" i="1"/>
  <c r="AG19" i="1"/>
  <c r="AH19" i="1"/>
  <c r="AI19" i="1"/>
  <c r="AD20" i="1"/>
  <c r="AE20" i="1"/>
  <c r="AF20" i="1"/>
  <c r="AG20" i="1"/>
  <c r="AH20" i="1"/>
  <c r="AI20" i="1"/>
  <c r="AD21" i="1"/>
  <c r="AE21" i="1"/>
  <c r="AF21" i="1"/>
  <c r="AG21" i="1"/>
  <c r="AH21" i="1"/>
  <c r="AI21" i="1"/>
  <c r="AD22" i="1"/>
  <c r="AE22" i="1"/>
  <c r="AF22" i="1"/>
  <c r="AG22" i="1"/>
  <c r="AH22" i="1"/>
  <c r="AI22" i="1"/>
  <c r="AD23" i="1"/>
  <c r="AE23" i="1"/>
  <c r="AF23" i="1"/>
  <c r="AG23" i="1"/>
  <c r="AH23" i="1"/>
  <c r="AI23" i="1"/>
  <c r="AD24" i="1"/>
  <c r="AE24" i="1"/>
  <c r="AF24" i="1"/>
  <c r="AG24" i="1"/>
  <c r="AH24" i="1"/>
  <c r="AI24" i="1"/>
  <c r="AD25" i="1"/>
  <c r="AE25" i="1"/>
  <c r="AF25" i="1"/>
  <c r="AG25" i="1"/>
  <c r="AH25" i="1"/>
  <c r="AI25" i="1"/>
  <c r="AD26" i="1"/>
  <c r="AE26" i="1"/>
  <c r="AF26" i="1"/>
  <c r="AG26" i="1"/>
  <c r="AH26" i="1"/>
  <c r="AI26" i="1"/>
  <c r="AD27" i="1"/>
  <c r="AE27" i="1"/>
  <c r="AF27" i="1"/>
  <c r="AG27" i="1"/>
  <c r="AH27" i="1"/>
  <c r="AI27" i="1"/>
  <c r="AD28" i="1"/>
  <c r="AE28" i="1"/>
  <c r="AF28" i="1"/>
  <c r="AG28" i="1"/>
  <c r="AH28" i="1"/>
  <c r="AI28" i="1"/>
  <c r="AD29" i="1"/>
  <c r="AE29" i="1"/>
  <c r="AF29" i="1"/>
  <c r="AG29" i="1"/>
  <c r="AH29" i="1"/>
  <c r="AI29" i="1"/>
  <c r="AD30" i="1"/>
  <c r="AE30" i="1"/>
  <c r="AF30" i="1"/>
  <c r="AG30" i="1"/>
  <c r="AH30" i="1"/>
  <c r="AI30" i="1"/>
  <c r="AD31" i="1"/>
  <c r="AE31" i="1"/>
  <c r="AF31" i="1"/>
  <c r="AG31" i="1"/>
  <c r="AH31" i="1"/>
  <c r="AI31" i="1"/>
  <c r="AD32" i="1"/>
  <c r="AE32" i="1"/>
  <c r="AF32" i="1"/>
  <c r="AG32" i="1"/>
  <c r="AH32" i="1"/>
  <c r="AI32" i="1"/>
  <c r="AD33" i="1"/>
  <c r="AE33" i="1"/>
  <c r="AF33" i="1"/>
  <c r="AG33" i="1"/>
  <c r="AH33" i="1"/>
  <c r="AI33" i="1"/>
  <c r="AD34" i="1"/>
  <c r="AE34" i="1"/>
  <c r="AF34" i="1"/>
  <c r="AG34" i="1"/>
  <c r="AH34" i="1"/>
  <c r="AI34" i="1"/>
  <c r="AQ6" i="1"/>
  <c r="BK6" i="1"/>
  <c r="AQ7" i="1"/>
  <c r="BK7" i="1"/>
  <c r="AQ8" i="1"/>
  <c r="BK8" i="1"/>
  <c r="AQ9" i="1"/>
  <c r="BK9" i="1"/>
  <c r="AQ10" i="1"/>
  <c r="BK10" i="1"/>
  <c r="AQ11" i="1"/>
  <c r="BK11" i="1"/>
  <c r="W12" i="1"/>
  <c r="X12" i="1"/>
  <c r="Y12" i="1"/>
  <c r="Z12" i="1"/>
  <c r="AA12" i="1"/>
  <c r="AC12" i="1"/>
  <c r="AJ12" i="1"/>
  <c r="AK12" i="1"/>
  <c r="AL12" i="1"/>
  <c r="AM12" i="1"/>
  <c r="AN12" i="1"/>
  <c r="AO12" i="1"/>
  <c r="AP12" i="1"/>
  <c r="AQ12" i="1"/>
  <c r="AR12" i="1"/>
  <c r="AX12" i="1"/>
  <c r="BA12" i="1"/>
  <c r="BE12" i="1"/>
  <c r="BG12" i="1"/>
  <c r="BH12" i="1"/>
  <c r="BI12" i="1"/>
  <c r="BJ12" i="1"/>
  <c r="BK12" i="1"/>
  <c r="BM12" i="1"/>
  <c r="W13" i="1"/>
  <c r="X13" i="1"/>
  <c r="Y13" i="1"/>
  <c r="Z13" i="1"/>
  <c r="AA13" i="1"/>
  <c r="AC13" i="1"/>
  <c r="AJ13" i="1"/>
  <c r="AK13" i="1"/>
  <c r="AL13" i="1"/>
  <c r="AM13" i="1"/>
  <c r="AN13" i="1"/>
  <c r="AO13" i="1"/>
  <c r="AP13" i="1"/>
  <c r="AQ13" i="1"/>
  <c r="AR13" i="1"/>
  <c r="AX13" i="1"/>
  <c r="BA13" i="1"/>
  <c r="BE13" i="1"/>
  <c r="BG13" i="1"/>
  <c r="BH13" i="1"/>
  <c r="BI13" i="1"/>
  <c r="BJ13" i="1"/>
  <c r="BK13" i="1"/>
  <c r="BM13" i="1"/>
  <c r="W14" i="1"/>
  <c r="X14" i="1"/>
  <c r="Y14" i="1"/>
  <c r="Z14" i="1"/>
  <c r="AA14" i="1"/>
  <c r="AC14" i="1"/>
  <c r="AJ14" i="1"/>
  <c r="AK14" i="1"/>
  <c r="AL14" i="1"/>
  <c r="AM14" i="1"/>
  <c r="AN14" i="1"/>
  <c r="AO14" i="1"/>
  <c r="AP14" i="1"/>
  <c r="AQ14" i="1"/>
  <c r="AR14" i="1"/>
  <c r="AX14" i="1"/>
  <c r="BA14" i="1"/>
  <c r="BE14" i="1"/>
  <c r="BG14" i="1"/>
  <c r="BH14" i="1"/>
  <c r="BI14" i="1"/>
  <c r="BJ14" i="1"/>
  <c r="BK14" i="1"/>
  <c r="BM14" i="1"/>
  <c r="W15" i="1"/>
  <c r="X15" i="1"/>
  <c r="Y15" i="1"/>
  <c r="Z15" i="1"/>
  <c r="AA15" i="1"/>
  <c r="AC15" i="1"/>
  <c r="AJ15" i="1"/>
  <c r="AK15" i="1"/>
  <c r="AL15" i="1"/>
  <c r="AM15" i="1"/>
  <c r="AN15" i="1"/>
  <c r="AO15" i="1"/>
  <c r="AP15" i="1"/>
  <c r="AQ15" i="1"/>
  <c r="AR15" i="1"/>
  <c r="AX15" i="1"/>
  <c r="BA15" i="1"/>
  <c r="BE15" i="1"/>
  <c r="BG15" i="1"/>
  <c r="BH15" i="1"/>
  <c r="BI15" i="1"/>
  <c r="BJ15" i="1"/>
  <c r="BK15" i="1"/>
  <c r="BM15" i="1"/>
  <c r="W16" i="1"/>
  <c r="X16" i="1"/>
  <c r="Y16" i="1"/>
  <c r="Z16" i="1"/>
  <c r="AA16" i="1"/>
  <c r="AC16" i="1"/>
  <c r="AJ16" i="1"/>
  <c r="AK16" i="1"/>
  <c r="AL16" i="1"/>
  <c r="AM16" i="1"/>
  <c r="AN16" i="1"/>
  <c r="AO16" i="1"/>
  <c r="AP16" i="1"/>
  <c r="AQ16" i="1"/>
  <c r="AR16" i="1"/>
  <c r="AX16" i="1"/>
  <c r="BA16" i="1"/>
  <c r="BE16" i="1"/>
  <c r="BG16" i="1"/>
  <c r="BH16" i="1"/>
  <c r="BI16" i="1"/>
  <c r="BJ16" i="1"/>
  <c r="BK16" i="1"/>
  <c r="BM16" i="1"/>
  <c r="W17" i="1"/>
  <c r="X17" i="1"/>
  <c r="Y17" i="1"/>
  <c r="Z17" i="1"/>
  <c r="AA17" i="1"/>
  <c r="AC17" i="1"/>
  <c r="AJ17" i="1"/>
  <c r="AK17" i="1"/>
  <c r="AL17" i="1"/>
  <c r="AM17" i="1"/>
  <c r="AN17" i="1"/>
  <c r="AO17" i="1"/>
  <c r="AP17" i="1"/>
  <c r="AQ17" i="1"/>
  <c r="AR17" i="1"/>
  <c r="AX17" i="1"/>
  <c r="BA17" i="1"/>
  <c r="BE17" i="1"/>
  <c r="BG17" i="1"/>
  <c r="BH17" i="1"/>
  <c r="BI17" i="1"/>
  <c r="BJ17" i="1"/>
  <c r="BK17" i="1"/>
  <c r="BM17" i="1"/>
  <c r="W18" i="1"/>
  <c r="X18" i="1"/>
  <c r="Y18" i="1"/>
  <c r="Z18" i="1"/>
  <c r="AA18" i="1"/>
  <c r="AC18" i="1"/>
  <c r="AJ18" i="1"/>
  <c r="AK18" i="1"/>
  <c r="AL18" i="1"/>
  <c r="AM18" i="1"/>
  <c r="AN18" i="1"/>
  <c r="AO18" i="1"/>
  <c r="AP18" i="1"/>
  <c r="AQ18" i="1"/>
  <c r="AR18" i="1"/>
  <c r="AX18" i="1"/>
  <c r="BA18" i="1"/>
  <c r="BE18" i="1"/>
  <c r="BG18" i="1"/>
  <c r="BH18" i="1"/>
  <c r="BI18" i="1"/>
  <c r="BJ18" i="1"/>
  <c r="BK18" i="1"/>
  <c r="BM18" i="1"/>
  <c r="W19" i="1"/>
  <c r="X19" i="1"/>
  <c r="Y19" i="1"/>
  <c r="Z19" i="1"/>
  <c r="AA19" i="1"/>
  <c r="AC19" i="1"/>
  <c r="AJ19" i="1"/>
  <c r="AK19" i="1"/>
  <c r="AL19" i="1"/>
  <c r="AM19" i="1"/>
  <c r="AN19" i="1"/>
  <c r="AO19" i="1"/>
  <c r="AP19" i="1"/>
  <c r="AQ19" i="1"/>
  <c r="AR19" i="1"/>
  <c r="AX19" i="1"/>
  <c r="BA19" i="1"/>
  <c r="BE19" i="1"/>
  <c r="BG19" i="1"/>
  <c r="BH19" i="1"/>
  <c r="BI19" i="1"/>
  <c r="BJ19" i="1"/>
  <c r="BK19" i="1"/>
  <c r="BM19" i="1"/>
  <c r="W20" i="1"/>
  <c r="X20" i="1"/>
  <c r="Y20" i="1"/>
  <c r="Z20" i="1"/>
  <c r="AA20" i="1"/>
  <c r="AC20" i="1"/>
  <c r="AJ20" i="1"/>
  <c r="AK20" i="1"/>
  <c r="AL20" i="1"/>
  <c r="AM20" i="1"/>
  <c r="AN20" i="1"/>
  <c r="AO20" i="1"/>
  <c r="AP20" i="1"/>
  <c r="AQ20" i="1"/>
  <c r="AR20" i="1"/>
  <c r="AX20" i="1"/>
  <c r="BA20" i="1"/>
  <c r="BE20" i="1"/>
  <c r="BG20" i="1"/>
  <c r="BH20" i="1"/>
  <c r="BI20" i="1"/>
  <c r="BJ20" i="1"/>
  <c r="BK20" i="1"/>
  <c r="BM20" i="1"/>
  <c r="W21" i="1"/>
  <c r="X21" i="1"/>
  <c r="Y21" i="1"/>
  <c r="Z21" i="1"/>
  <c r="AA21" i="1"/>
  <c r="AC21" i="1"/>
  <c r="AJ21" i="1"/>
  <c r="AK21" i="1"/>
  <c r="AL21" i="1"/>
  <c r="AM21" i="1"/>
  <c r="AN21" i="1"/>
  <c r="AO21" i="1"/>
  <c r="AP21" i="1"/>
  <c r="AQ21" i="1"/>
  <c r="AR21" i="1"/>
  <c r="AX21" i="1"/>
  <c r="BA21" i="1"/>
  <c r="BE21" i="1"/>
  <c r="BG21" i="1"/>
  <c r="BH21" i="1"/>
  <c r="BI21" i="1"/>
  <c r="BJ21" i="1"/>
  <c r="BK21" i="1"/>
  <c r="BM21" i="1"/>
  <c r="W22" i="1"/>
  <c r="X22" i="1"/>
  <c r="Y22" i="1"/>
  <c r="Z22" i="1"/>
  <c r="AA22" i="1"/>
  <c r="AC22" i="1"/>
  <c r="AJ22" i="1"/>
  <c r="AK22" i="1"/>
  <c r="AL22" i="1"/>
  <c r="AM22" i="1"/>
  <c r="AN22" i="1"/>
  <c r="AO22" i="1"/>
  <c r="AP22" i="1"/>
  <c r="AQ22" i="1"/>
  <c r="AR22" i="1"/>
  <c r="AX22" i="1"/>
  <c r="BA22" i="1"/>
  <c r="BE22" i="1"/>
  <c r="BG22" i="1"/>
  <c r="BH22" i="1"/>
  <c r="BI22" i="1"/>
  <c r="BJ22" i="1"/>
  <c r="BK22" i="1"/>
  <c r="BM22" i="1"/>
  <c r="W23" i="1"/>
  <c r="X23" i="1"/>
  <c r="Y23" i="1"/>
  <c r="Z23" i="1"/>
  <c r="AA23" i="1"/>
  <c r="AC23" i="1"/>
  <c r="AJ23" i="1"/>
  <c r="AK23" i="1"/>
  <c r="AL23" i="1"/>
  <c r="AM23" i="1"/>
  <c r="AN23" i="1"/>
  <c r="AO23" i="1"/>
  <c r="AP23" i="1"/>
  <c r="AQ23" i="1"/>
  <c r="AR23" i="1"/>
  <c r="AX23" i="1"/>
  <c r="BA23" i="1"/>
  <c r="BE23" i="1"/>
  <c r="BG23" i="1"/>
  <c r="BH23" i="1"/>
  <c r="BI23" i="1"/>
  <c r="BJ23" i="1"/>
  <c r="BK23" i="1"/>
  <c r="BM23" i="1"/>
  <c r="W24" i="1"/>
  <c r="X24" i="1"/>
  <c r="Y24" i="1"/>
  <c r="Z24" i="1"/>
  <c r="AA24" i="1"/>
  <c r="AC24" i="1"/>
  <c r="AJ24" i="1"/>
  <c r="AK24" i="1"/>
  <c r="AL24" i="1"/>
  <c r="AM24" i="1"/>
  <c r="AN24" i="1"/>
  <c r="AO24" i="1"/>
  <c r="AP24" i="1"/>
  <c r="AQ24" i="1"/>
  <c r="AR24" i="1"/>
  <c r="AX24" i="1"/>
  <c r="BA24" i="1"/>
  <c r="BE24" i="1"/>
  <c r="BG24" i="1"/>
  <c r="BH24" i="1"/>
  <c r="BI24" i="1"/>
  <c r="BJ24" i="1"/>
  <c r="BK24" i="1"/>
  <c r="BM24" i="1"/>
  <c r="W25" i="1"/>
  <c r="X25" i="1"/>
  <c r="Y25" i="1"/>
  <c r="Z25" i="1"/>
  <c r="AA25" i="1"/>
  <c r="AC25" i="1"/>
  <c r="AJ25" i="1"/>
  <c r="AK25" i="1"/>
  <c r="AL25" i="1"/>
  <c r="AM25" i="1"/>
  <c r="AN25" i="1"/>
  <c r="AO25" i="1"/>
  <c r="AP25" i="1"/>
  <c r="AQ25" i="1"/>
  <c r="AR25" i="1"/>
  <c r="AX25" i="1"/>
  <c r="BA25" i="1"/>
  <c r="BE25" i="1"/>
  <c r="BG25" i="1"/>
  <c r="BH25" i="1"/>
  <c r="BI25" i="1"/>
  <c r="BJ25" i="1"/>
  <c r="BK25" i="1"/>
  <c r="BM25" i="1"/>
  <c r="W26" i="1"/>
  <c r="X26" i="1"/>
  <c r="Y26" i="1"/>
  <c r="Z26" i="1"/>
  <c r="AA26" i="1"/>
  <c r="AC26" i="1"/>
  <c r="AJ26" i="1"/>
  <c r="AK26" i="1"/>
  <c r="AL26" i="1"/>
  <c r="AM26" i="1"/>
  <c r="AN26" i="1"/>
  <c r="AO26" i="1"/>
  <c r="AP26" i="1"/>
  <c r="AQ26" i="1"/>
  <c r="AR26" i="1"/>
  <c r="AX26" i="1"/>
  <c r="BA26" i="1"/>
  <c r="BE26" i="1"/>
  <c r="BG26" i="1"/>
  <c r="BH26" i="1"/>
  <c r="BI26" i="1"/>
  <c r="BJ26" i="1"/>
  <c r="BK26" i="1"/>
  <c r="BM26" i="1"/>
  <c r="W27" i="1"/>
  <c r="X27" i="1"/>
  <c r="Y27" i="1"/>
  <c r="Z27" i="1"/>
  <c r="AA27" i="1"/>
  <c r="AC27" i="1"/>
  <c r="AJ27" i="1"/>
  <c r="AK27" i="1"/>
  <c r="AL27" i="1"/>
  <c r="AM27" i="1"/>
  <c r="AN27" i="1"/>
  <c r="AO27" i="1"/>
  <c r="AP27" i="1"/>
  <c r="AQ27" i="1"/>
  <c r="AR27" i="1"/>
  <c r="AX27" i="1"/>
  <c r="BA27" i="1"/>
  <c r="BE27" i="1"/>
  <c r="BG27" i="1"/>
  <c r="BH27" i="1"/>
  <c r="BI27" i="1"/>
  <c r="BJ27" i="1"/>
  <c r="BK27" i="1"/>
  <c r="BM27" i="1"/>
  <c r="W28" i="1"/>
  <c r="X28" i="1"/>
  <c r="Y28" i="1"/>
  <c r="Z28" i="1"/>
  <c r="AA28" i="1"/>
  <c r="AC28" i="1"/>
  <c r="AJ28" i="1"/>
  <c r="AK28" i="1"/>
  <c r="AL28" i="1"/>
  <c r="AM28" i="1"/>
  <c r="AN28" i="1"/>
  <c r="AO28" i="1"/>
  <c r="AP28" i="1"/>
  <c r="AQ28" i="1"/>
  <c r="AR28" i="1"/>
  <c r="AX28" i="1"/>
  <c r="BA28" i="1"/>
  <c r="BE28" i="1"/>
  <c r="BG28" i="1"/>
  <c r="BH28" i="1"/>
  <c r="BI28" i="1"/>
  <c r="BJ28" i="1"/>
  <c r="BK28" i="1"/>
  <c r="BM28" i="1"/>
  <c r="W29" i="1"/>
  <c r="X29" i="1"/>
  <c r="Y29" i="1"/>
  <c r="Z29" i="1"/>
  <c r="AA29" i="1"/>
  <c r="AC29" i="1"/>
  <c r="AJ29" i="1"/>
  <c r="AK29" i="1"/>
  <c r="AL29" i="1"/>
  <c r="AM29" i="1"/>
  <c r="AN29" i="1"/>
  <c r="AO29" i="1"/>
  <c r="AP29" i="1"/>
  <c r="AQ29" i="1"/>
  <c r="AR29" i="1"/>
  <c r="AX29" i="1"/>
  <c r="BA29" i="1"/>
  <c r="BE29" i="1"/>
  <c r="BG29" i="1"/>
  <c r="BH29" i="1"/>
  <c r="BI29" i="1"/>
  <c r="BJ29" i="1"/>
  <c r="BK29" i="1"/>
  <c r="BM29" i="1"/>
  <c r="W30" i="1"/>
  <c r="X30" i="1"/>
  <c r="Y30" i="1"/>
  <c r="Z30" i="1"/>
  <c r="AA30" i="1"/>
  <c r="AC30" i="1"/>
  <c r="AJ30" i="1"/>
  <c r="AK30" i="1"/>
  <c r="AL30" i="1"/>
  <c r="AM30" i="1"/>
  <c r="AN30" i="1"/>
  <c r="AO30" i="1"/>
  <c r="AP30" i="1"/>
  <c r="AQ30" i="1"/>
  <c r="AR30" i="1"/>
  <c r="AX30" i="1"/>
  <c r="BA30" i="1"/>
  <c r="BE30" i="1"/>
  <c r="BG30" i="1"/>
  <c r="BH30" i="1"/>
  <c r="BI30" i="1"/>
  <c r="BJ30" i="1"/>
  <c r="BK30" i="1"/>
  <c r="BM30" i="1"/>
  <c r="W31" i="1"/>
  <c r="X31" i="1"/>
  <c r="Y31" i="1"/>
  <c r="Z31" i="1"/>
  <c r="AA31" i="1"/>
  <c r="AC31" i="1"/>
  <c r="AJ31" i="1"/>
  <c r="AK31" i="1"/>
  <c r="AL31" i="1"/>
  <c r="AM31" i="1"/>
  <c r="AN31" i="1"/>
  <c r="AO31" i="1"/>
  <c r="AP31" i="1"/>
  <c r="AQ31" i="1"/>
  <c r="AR31" i="1"/>
  <c r="AX31" i="1"/>
  <c r="BA31" i="1"/>
  <c r="BE31" i="1"/>
  <c r="BG31" i="1"/>
  <c r="BH31" i="1"/>
  <c r="BI31" i="1"/>
  <c r="BJ31" i="1"/>
  <c r="BK31" i="1"/>
  <c r="BM31" i="1"/>
  <c r="W32" i="1"/>
  <c r="X32" i="1"/>
  <c r="Y32" i="1"/>
  <c r="Z32" i="1"/>
  <c r="AA32" i="1"/>
  <c r="AC32" i="1"/>
  <c r="AJ32" i="1"/>
  <c r="AK32" i="1"/>
  <c r="AL32" i="1"/>
  <c r="AM32" i="1"/>
  <c r="AN32" i="1"/>
  <c r="AO32" i="1"/>
  <c r="AP32" i="1"/>
  <c r="AQ32" i="1"/>
  <c r="AR32" i="1"/>
  <c r="AX32" i="1"/>
  <c r="BA32" i="1"/>
  <c r="BE32" i="1"/>
  <c r="BG32" i="1"/>
  <c r="BH32" i="1"/>
  <c r="BI32" i="1"/>
  <c r="BJ32" i="1"/>
  <c r="BK32" i="1"/>
  <c r="BM32" i="1"/>
  <c r="W33" i="1"/>
  <c r="X33" i="1"/>
  <c r="Y33" i="1"/>
  <c r="Z33" i="1"/>
  <c r="AA33" i="1"/>
  <c r="AC33" i="1"/>
  <c r="AJ33" i="1"/>
  <c r="AK33" i="1"/>
  <c r="AL33" i="1"/>
  <c r="AM33" i="1"/>
  <c r="AN33" i="1"/>
  <c r="AO33" i="1"/>
  <c r="AP33" i="1"/>
  <c r="AQ33" i="1"/>
  <c r="AR33" i="1"/>
  <c r="AX33" i="1"/>
  <c r="BA33" i="1"/>
  <c r="BE33" i="1"/>
  <c r="BG33" i="1"/>
  <c r="BH33" i="1"/>
  <c r="BI33" i="1"/>
  <c r="BJ33" i="1"/>
  <c r="BK33" i="1"/>
  <c r="BM33" i="1"/>
  <c r="W34" i="1"/>
  <c r="X34" i="1"/>
  <c r="Y34" i="1"/>
  <c r="Z34" i="1"/>
  <c r="AA34" i="1"/>
  <c r="AC34" i="1"/>
  <c r="AJ34" i="1"/>
  <c r="AK34" i="1"/>
  <c r="AL34" i="1"/>
  <c r="AM34" i="1"/>
  <c r="AN34" i="1"/>
  <c r="AO34" i="1"/>
  <c r="AP34" i="1"/>
  <c r="AQ34" i="1"/>
  <c r="AR34" i="1"/>
  <c r="AX34" i="1"/>
  <c r="BA34" i="1"/>
  <c r="BE34" i="1"/>
  <c r="BG34" i="1"/>
  <c r="BH34" i="1"/>
  <c r="BI34" i="1"/>
  <c r="BJ34" i="1"/>
  <c r="BK34" i="1"/>
  <c r="BM34" i="1"/>
  <c r="BK5" i="1"/>
  <c r="AQ5" i="1"/>
  <c r="BR12" i="1"/>
  <c r="BS12" i="1"/>
  <c r="BT12" i="1"/>
  <c r="BU12" i="1"/>
  <c r="BV12" i="1"/>
  <c r="BW12" i="1"/>
  <c r="BX12" i="1"/>
  <c r="BY12" i="1"/>
  <c r="BZ12" i="1"/>
  <c r="CA12" i="1"/>
  <c r="CB12" i="1"/>
  <c r="CC12" i="1"/>
  <c r="CD12" i="1"/>
  <c r="CE12" i="1"/>
  <c r="CF12" i="1"/>
  <c r="CG12" i="1"/>
  <c r="CH12" i="1"/>
  <c r="CJ12" i="1"/>
  <c r="BR13" i="1"/>
  <c r="BS13" i="1"/>
  <c r="BT13" i="1"/>
  <c r="BU13" i="1"/>
  <c r="BV13" i="1"/>
  <c r="BW13" i="1"/>
  <c r="BX13" i="1"/>
  <c r="BY13" i="1"/>
  <c r="BZ13" i="1"/>
  <c r="CA13" i="1"/>
  <c r="CB13" i="1"/>
  <c r="CC13" i="1"/>
  <c r="CD13" i="1"/>
  <c r="CE13" i="1"/>
  <c r="CF13" i="1"/>
  <c r="CG13" i="1"/>
  <c r="CH13" i="1"/>
  <c r="CJ13" i="1"/>
  <c r="BR14" i="1"/>
  <c r="BS14" i="1"/>
  <c r="BT14" i="1"/>
  <c r="BU14" i="1"/>
  <c r="BV14" i="1"/>
  <c r="BW14" i="1"/>
  <c r="BX14" i="1"/>
  <c r="BY14" i="1"/>
  <c r="BZ14" i="1"/>
  <c r="CA14" i="1"/>
  <c r="CB14" i="1"/>
  <c r="CC14" i="1"/>
  <c r="CD14" i="1"/>
  <c r="CE14" i="1"/>
  <c r="CF14" i="1"/>
  <c r="CG14" i="1"/>
  <c r="CH14" i="1"/>
  <c r="CJ14" i="1"/>
  <c r="BR15" i="1"/>
  <c r="BS15" i="1"/>
  <c r="BT15" i="1"/>
  <c r="BU15" i="1"/>
  <c r="BV15" i="1"/>
  <c r="BW15" i="1"/>
  <c r="BX15" i="1"/>
  <c r="BY15" i="1"/>
  <c r="BZ15" i="1"/>
  <c r="CA15" i="1"/>
  <c r="CB15" i="1"/>
  <c r="CC15" i="1"/>
  <c r="CD15" i="1"/>
  <c r="CE15" i="1"/>
  <c r="CF15" i="1"/>
  <c r="CG15" i="1"/>
  <c r="CH15" i="1"/>
  <c r="CJ15" i="1"/>
  <c r="BR16" i="1"/>
  <c r="BS16" i="1"/>
  <c r="BT16" i="1"/>
  <c r="BU16" i="1"/>
  <c r="BV16" i="1"/>
  <c r="BW16" i="1"/>
  <c r="BX16" i="1"/>
  <c r="BY16" i="1"/>
  <c r="BZ16" i="1"/>
  <c r="CA16" i="1"/>
  <c r="CB16" i="1"/>
  <c r="CC16" i="1"/>
  <c r="CD16" i="1"/>
  <c r="CE16" i="1"/>
  <c r="CF16" i="1"/>
  <c r="CG16" i="1"/>
  <c r="CH16" i="1"/>
  <c r="CJ16" i="1"/>
  <c r="BR17" i="1"/>
  <c r="BS17" i="1"/>
  <c r="BT17" i="1"/>
  <c r="BU17" i="1"/>
  <c r="BV17" i="1"/>
  <c r="BW17" i="1"/>
  <c r="BX17" i="1"/>
  <c r="BY17" i="1"/>
  <c r="BZ17" i="1"/>
  <c r="CA17" i="1"/>
  <c r="CB17" i="1"/>
  <c r="CC17" i="1"/>
  <c r="CD17" i="1"/>
  <c r="CE17" i="1"/>
  <c r="CF17" i="1"/>
  <c r="CG17" i="1"/>
  <c r="CH17" i="1"/>
  <c r="CJ17" i="1"/>
  <c r="BR18" i="1"/>
  <c r="BS18" i="1"/>
  <c r="BT18" i="1"/>
  <c r="BU18" i="1"/>
  <c r="BV18" i="1"/>
  <c r="BW18" i="1"/>
  <c r="BX18" i="1"/>
  <c r="BY18" i="1"/>
  <c r="BZ18" i="1"/>
  <c r="CA18" i="1"/>
  <c r="CB18" i="1"/>
  <c r="CC18" i="1"/>
  <c r="CD18" i="1"/>
  <c r="CE18" i="1"/>
  <c r="CF18" i="1"/>
  <c r="CG18" i="1"/>
  <c r="CH18" i="1"/>
  <c r="CJ18" i="1"/>
  <c r="BR19" i="1"/>
  <c r="BS19" i="1"/>
  <c r="BT19" i="1"/>
  <c r="BU19" i="1"/>
  <c r="BV19" i="1"/>
  <c r="BW19" i="1"/>
  <c r="BX19" i="1"/>
  <c r="BY19" i="1"/>
  <c r="BZ19" i="1"/>
  <c r="CA19" i="1"/>
  <c r="CB19" i="1"/>
  <c r="CC19" i="1"/>
  <c r="CD19" i="1"/>
  <c r="CE19" i="1"/>
  <c r="CF19" i="1"/>
  <c r="CG19" i="1"/>
  <c r="CH19" i="1"/>
  <c r="CJ19" i="1"/>
  <c r="BR20" i="1"/>
  <c r="BS20" i="1"/>
  <c r="BT20" i="1"/>
  <c r="BU20" i="1"/>
  <c r="BV20" i="1"/>
  <c r="BW20" i="1"/>
  <c r="BX20" i="1"/>
  <c r="BY20" i="1"/>
  <c r="BZ20" i="1"/>
  <c r="CA20" i="1"/>
  <c r="CB20" i="1"/>
  <c r="CC20" i="1"/>
  <c r="CD20" i="1"/>
  <c r="CE20" i="1"/>
  <c r="CF20" i="1"/>
  <c r="CG20" i="1"/>
  <c r="CH20" i="1"/>
  <c r="CJ20" i="1"/>
  <c r="BR21" i="1"/>
  <c r="BS21" i="1"/>
  <c r="BT21" i="1"/>
  <c r="BU21" i="1"/>
  <c r="BV21" i="1"/>
  <c r="BW21" i="1"/>
  <c r="BX21" i="1"/>
  <c r="BY21" i="1"/>
  <c r="BZ21" i="1"/>
  <c r="CA21" i="1"/>
  <c r="CB21" i="1"/>
  <c r="CC21" i="1"/>
  <c r="CD21" i="1"/>
  <c r="CE21" i="1"/>
  <c r="CF21" i="1"/>
  <c r="CG21" i="1"/>
  <c r="CH21" i="1"/>
  <c r="CJ21" i="1"/>
  <c r="BR22" i="1"/>
  <c r="BS22" i="1"/>
  <c r="BT22" i="1"/>
  <c r="BU22" i="1"/>
  <c r="BV22" i="1"/>
  <c r="BW22" i="1"/>
  <c r="BX22" i="1"/>
  <c r="BY22" i="1"/>
  <c r="BZ22" i="1"/>
  <c r="CA22" i="1"/>
  <c r="CB22" i="1"/>
  <c r="CC22" i="1"/>
  <c r="CD22" i="1"/>
  <c r="CE22" i="1"/>
  <c r="CF22" i="1"/>
  <c r="CG22" i="1"/>
  <c r="CH22" i="1"/>
  <c r="CJ22" i="1"/>
  <c r="BR23" i="1"/>
  <c r="BS23" i="1"/>
  <c r="BT23" i="1"/>
  <c r="BU23" i="1"/>
  <c r="BV23" i="1"/>
  <c r="BW23" i="1"/>
  <c r="BX23" i="1"/>
  <c r="BY23" i="1"/>
  <c r="BZ23" i="1"/>
  <c r="CA23" i="1"/>
  <c r="CB23" i="1"/>
  <c r="CC23" i="1"/>
  <c r="CD23" i="1"/>
  <c r="CE23" i="1"/>
  <c r="CF23" i="1"/>
  <c r="CG23" i="1"/>
  <c r="CH23" i="1"/>
  <c r="CJ23" i="1"/>
  <c r="BR24" i="1"/>
  <c r="BS24" i="1"/>
  <c r="BT24" i="1"/>
  <c r="BU24" i="1"/>
  <c r="BV24" i="1"/>
  <c r="BW24" i="1"/>
  <c r="BX24" i="1"/>
  <c r="BY24" i="1"/>
  <c r="BZ24" i="1"/>
  <c r="CA24" i="1"/>
  <c r="CB24" i="1"/>
  <c r="CC24" i="1"/>
  <c r="CD24" i="1"/>
  <c r="CE24" i="1"/>
  <c r="CF24" i="1"/>
  <c r="CG24" i="1"/>
  <c r="CH24" i="1"/>
  <c r="CJ24" i="1"/>
  <c r="BR25" i="1"/>
  <c r="BS25" i="1"/>
  <c r="BT25" i="1"/>
  <c r="BU25" i="1"/>
  <c r="BV25" i="1"/>
  <c r="BW25" i="1"/>
  <c r="BX25" i="1"/>
  <c r="BY25" i="1"/>
  <c r="BZ25" i="1"/>
  <c r="CA25" i="1"/>
  <c r="CB25" i="1"/>
  <c r="CC25" i="1"/>
  <c r="CD25" i="1"/>
  <c r="CE25" i="1"/>
  <c r="CF25" i="1"/>
  <c r="CG25" i="1"/>
  <c r="CH25" i="1"/>
  <c r="CJ25" i="1"/>
  <c r="BR26" i="1"/>
  <c r="BS26" i="1"/>
  <c r="BT26" i="1"/>
  <c r="BU26" i="1"/>
  <c r="BV26" i="1"/>
  <c r="BW26" i="1"/>
  <c r="BX26" i="1"/>
  <c r="BY26" i="1"/>
  <c r="BZ26" i="1"/>
  <c r="CA26" i="1"/>
  <c r="CB26" i="1"/>
  <c r="CC26" i="1"/>
  <c r="CD26" i="1"/>
  <c r="CE26" i="1"/>
  <c r="CF26" i="1"/>
  <c r="CG26" i="1"/>
  <c r="CH26" i="1"/>
  <c r="CJ26" i="1"/>
  <c r="BR27" i="1"/>
  <c r="BS27" i="1"/>
  <c r="BT27" i="1"/>
  <c r="BU27" i="1"/>
  <c r="BV27" i="1"/>
  <c r="BW27" i="1"/>
  <c r="BX27" i="1"/>
  <c r="BY27" i="1"/>
  <c r="BZ27" i="1"/>
  <c r="CA27" i="1"/>
  <c r="CB27" i="1"/>
  <c r="CC27" i="1"/>
  <c r="CD27" i="1"/>
  <c r="CE27" i="1"/>
  <c r="CF27" i="1"/>
  <c r="CG27" i="1"/>
  <c r="CH27" i="1"/>
  <c r="CJ27" i="1"/>
  <c r="BR28" i="1"/>
  <c r="BS28" i="1"/>
  <c r="BT28" i="1"/>
  <c r="BU28" i="1"/>
  <c r="BV28" i="1"/>
  <c r="BW28" i="1"/>
  <c r="BX28" i="1"/>
  <c r="BY28" i="1"/>
  <c r="BZ28" i="1"/>
  <c r="CA28" i="1"/>
  <c r="CB28" i="1"/>
  <c r="CC28" i="1"/>
  <c r="CD28" i="1"/>
  <c r="CE28" i="1"/>
  <c r="CF28" i="1"/>
  <c r="CG28" i="1"/>
  <c r="CH28" i="1"/>
  <c r="CJ28" i="1"/>
  <c r="BR29" i="1"/>
  <c r="BS29" i="1"/>
  <c r="BT29" i="1"/>
  <c r="BU29" i="1"/>
  <c r="BV29" i="1"/>
  <c r="BW29" i="1"/>
  <c r="BX29" i="1"/>
  <c r="BY29" i="1"/>
  <c r="BZ29" i="1"/>
  <c r="CA29" i="1"/>
  <c r="CB29" i="1"/>
  <c r="CC29" i="1"/>
  <c r="CD29" i="1"/>
  <c r="CE29" i="1"/>
  <c r="CF29" i="1"/>
  <c r="CG29" i="1"/>
  <c r="CH29" i="1"/>
  <c r="CJ29" i="1"/>
  <c r="BR30" i="1"/>
  <c r="BS30" i="1"/>
  <c r="BT30" i="1"/>
  <c r="BU30" i="1"/>
  <c r="BV30" i="1"/>
  <c r="BW30" i="1"/>
  <c r="BX30" i="1"/>
  <c r="BY30" i="1"/>
  <c r="BZ30" i="1"/>
  <c r="CA30" i="1"/>
  <c r="CB30" i="1"/>
  <c r="CC30" i="1"/>
  <c r="CD30" i="1"/>
  <c r="CE30" i="1"/>
  <c r="CF30" i="1"/>
  <c r="CG30" i="1"/>
  <c r="CH30" i="1"/>
  <c r="CJ30" i="1"/>
  <c r="BR31" i="1"/>
  <c r="BS31" i="1"/>
  <c r="BT31" i="1"/>
  <c r="BU31" i="1"/>
  <c r="BV31" i="1"/>
  <c r="BW31" i="1"/>
  <c r="BX31" i="1"/>
  <c r="BY31" i="1"/>
  <c r="BZ31" i="1"/>
  <c r="CA31" i="1"/>
  <c r="CB31" i="1"/>
  <c r="CC31" i="1"/>
  <c r="CD31" i="1"/>
  <c r="CE31" i="1"/>
  <c r="CF31" i="1"/>
  <c r="CG31" i="1"/>
  <c r="CH31" i="1"/>
  <c r="CJ31" i="1"/>
  <c r="BR32" i="1"/>
  <c r="BS32" i="1"/>
  <c r="BT32" i="1"/>
  <c r="BU32" i="1"/>
  <c r="BV32" i="1"/>
  <c r="BW32" i="1"/>
  <c r="BX32" i="1"/>
  <c r="BY32" i="1"/>
  <c r="BZ32" i="1"/>
  <c r="CA32" i="1"/>
  <c r="CB32" i="1"/>
  <c r="CC32" i="1"/>
  <c r="CD32" i="1"/>
  <c r="CE32" i="1"/>
  <c r="CF32" i="1"/>
  <c r="CG32" i="1"/>
  <c r="CH32" i="1"/>
  <c r="CJ32" i="1"/>
  <c r="BR33" i="1"/>
  <c r="BS33" i="1"/>
  <c r="BT33" i="1"/>
  <c r="BU33" i="1"/>
  <c r="BV33" i="1"/>
  <c r="BW33" i="1"/>
  <c r="BX33" i="1"/>
  <c r="BY33" i="1"/>
  <c r="BZ33" i="1"/>
  <c r="CA33" i="1"/>
  <c r="CB33" i="1"/>
  <c r="CC33" i="1"/>
  <c r="CD33" i="1"/>
  <c r="CE33" i="1"/>
  <c r="CF33" i="1"/>
  <c r="CG33" i="1"/>
  <c r="CH33" i="1"/>
  <c r="CJ33" i="1"/>
  <c r="BR34" i="1"/>
  <c r="BS34" i="1"/>
  <c r="BT34" i="1"/>
  <c r="BU34" i="1"/>
  <c r="BV34" i="1"/>
  <c r="BW34" i="1"/>
  <c r="BX34" i="1"/>
  <c r="BY34" i="1"/>
  <c r="BZ34" i="1"/>
  <c r="CA34" i="1"/>
  <c r="CB34" i="1"/>
  <c r="CC34" i="1"/>
  <c r="CD34" i="1"/>
  <c r="CE34" i="1"/>
  <c r="CF34" i="1"/>
  <c r="CG34" i="1"/>
  <c r="CH34" i="1"/>
  <c r="CJ34" i="1"/>
</calcChain>
</file>

<file path=xl/sharedStrings.xml><?xml version="1.0" encoding="utf-8"?>
<sst xmlns="http://schemas.openxmlformats.org/spreadsheetml/2006/main" count="75" uniqueCount="67">
  <si>
    <t>Nafn</t>
  </si>
  <si>
    <t>Fjöldi A-landsleikja</t>
  </si>
  <si>
    <t>Fjöldi U21 landsleikja</t>
  </si>
  <si>
    <t>1. deild</t>
  </si>
  <si>
    <t>U19 leikir</t>
  </si>
  <si>
    <t>U17 leikir</t>
  </si>
  <si>
    <t>Aldur*</t>
  </si>
  <si>
    <t>sl. 4 ár</t>
  </si>
  <si>
    <t>sl. 3 ár</t>
  </si>
  <si>
    <t>sl. 2 ár</t>
  </si>
  <si>
    <t>Fjöldi alls</t>
  </si>
  <si>
    <t xml:space="preserve"> </t>
  </si>
  <si>
    <t>0-deild</t>
  </si>
  <si>
    <t>Stuðull</t>
  </si>
  <si>
    <t>Verðmat</t>
  </si>
  <si>
    <t>Heildarverðmæti leikmanna:</t>
  </si>
  <si>
    <t>Útreikningur á verðmæti leikmanna fer samkæmt viðauka við reglugerð KSÍ um samninga og stöðu leikmanna og félaga</t>
  </si>
  <si>
    <t>Fjöldi A- landsleikja karla sl. 4 ár</t>
  </si>
  <si>
    <t>Fjöldi A-landsleikja karla sl. 3 ár</t>
  </si>
  <si>
    <t>Fjöldi A landsleikja karla sl. 2 ár</t>
  </si>
  <si>
    <t>Fjöldi U21 landsleikja sl. 2 ár</t>
  </si>
  <si>
    <t>Afreksstuðull kvenna er 1</t>
  </si>
  <si>
    <t>10.1</t>
  </si>
  <si>
    <t>10.2</t>
  </si>
  <si>
    <t>10.3</t>
  </si>
  <si>
    <t>7.1</t>
  </si>
  <si>
    <t>7.2</t>
  </si>
  <si>
    <t>7.3</t>
  </si>
  <si>
    <t>7.4</t>
  </si>
  <si>
    <t>5.1</t>
  </si>
  <si>
    <t>5.2</t>
  </si>
  <si>
    <t>5.3</t>
  </si>
  <si>
    <t>5.4</t>
  </si>
  <si>
    <t>5.5</t>
  </si>
  <si>
    <t>3.1</t>
  </si>
  <si>
    <t>3.2</t>
  </si>
  <si>
    <t>3.3</t>
  </si>
  <si>
    <t>3.4</t>
  </si>
  <si>
    <t>3.5</t>
  </si>
  <si>
    <t>3.6</t>
  </si>
  <si>
    <t>3.7</t>
  </si>
  <si>
    <t>Aldur</t>
  </si>
  <si>
    <t>Er 32 ára</t>
  </si>
  <si>
    <t>Er 31 árs</t>
  </si>
  <si>
    <t>Er 30 ára</t>
  </si>
  <si>
    <t>... 4 ár</t>
  </si>
  <si>
    <t>... 3 ár</t>
  </si>
  <si>
    <t>... 2 ár</t>
  </si>
  <si>
    <t>Á amk 0.5 total A seinustu...</t>
  </si>
  <si>
    <t>Á amk 0.25 total A seinustu...</t>
  </si>
  <si>
    <t>Amk fjöldi A leikja total</t>
  </si>
  <si>
    <t>2 seinustu 4</t>
  </si>
  <si>
    <t>1 seinustu 3</t>
  </si>
  <si>
    <t>Á amk X*total U21 seinustu 2 ár</t>
  </si>
  <si>
    <t>Amk fjöldi U21 leikja total</t>
  </si>
  <si>
    <t>2 seinustu 2</t>
  </si>
  <si>
    <t>Amk fjöldi X U21 leikir seinustu Y ár</t>
  </si>
  <si>
    <t>Amk fjöldi X A leikir seinustu Y ár</t>
  </si>
  <si>
    <t>Amk fjölda leikja með landsliði</t>
  </si>
  <si>
    <t>Er &lt;30 ára</t>
  </si>
  <si>
    <t>Er &lt;26 ára</t>
  </si>
  <si>
    <t>Er &lt;23 ára</t>
  </si>
  <si>
    <t>Er &lt;20 ára</t>
  </si>
  <si>
    <t>Amk fjöldi leikja í 0. deild</t>
  </si>
  <si>
    <t>Amk fjöldi leikja í 0. deild og 1. deild</t>
  </si>
  <si>
    <t>Jón Jónsson</t>
  </si>
  <si>
    <t>Bókfært verðmæti leikmanna samkvæmt Leyfiskerfi KSÍ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</si>
</sst>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\ [$ISK-40F]_-;\-* #,##0\ [$ISK-40F]_-;_-* &quot;-&quot;??\ [$ISK-40F]_-;_-@_-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6EFCE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/>
      <diagonal/>
    </border>
  </borders>
  <cellStyleXfs count="4">
    <xf numFmtId="0" fontId="0" fillId="0" borderId="0"/>
    <xf numFmtId="0" fontId="4" fillId="6" borderId="0" applyNumberFormat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59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1" fillId="4" borderId="10" xfId="0" applyFont="1" applyFill="1" applyBorder="1" applyAlignment="1">
      <alignment horizontal="center"/>
    </xf>
    <xf numFmtId="0" fontId="1" fillId="4" borderId="11" xfId="0" applyFont="1" applyFill="1" applyBorder="1" applyAlignment="1">
      <alignment horizontal="center"/>
    </xf>
    <xf numFmtId="0" fontId="1" fillId="5" borderId="10" xfId="0" applyFont="1" applyFill="1" applyBorder="1" applyAlignment="1">
      <alignment horizontal="center"/>
    </xf>
    <xf numFmtId="0" fontId="1" fillId="5" borderId="11" xfId="0" applyFont="1" applyFill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2" xfId="0" applyFont="1" applyBorder="1"/>
    <xf numFmtId="0" fontId="2" fillId="0" borderId="0" xfId="0" applyFont="1" applyAlignment="1">
      <alignment horizontal="right"/>
    </xf>
    <xf numFmtId="1" fontId="0" fillId="0" borderId="0" xfId="0" applyNumberFormat="1" applyAlignment="1">
      <alignment horizontal="center"/>
    </xf>
    <xf numFmtId="1" fontId="0" fillId="2" borderId="3" xfId="0" applyNumberFormat="1" applyFill="1" applyBorder="1" applyAlignment="1">
      <alignment horizontal="center"/>
    </xf>
    <xf numFmtId="1" fontId="0" fillId="3" borderId="3" xfId="0" applyNumberFormat="1" applyFill="1" applyBorder="1" applyAlignment="1">
      <alignment horizontal="center"/>
    </xf>
    <xf numFmtId="1" fontId="0" fillId="4" borderId="3" xfId="0" applyNumberFormat="1" applyFill="1" applyBorder="1" applyAlignment="1">
      <alignment horizontal="center"/>
    </xf>
    <xf numFmtId="1" fontId="0" fillId="5" borderId="3" xfId="0" applyNumberFormat="1" applyFill="1" applyBorder="1" applyAlignment="1">
      <alignment horizontal="center"/>
    </xf>
    <xf numFmtId="49" fontId="1" fillId="0" borderId="0" xfId="0" applyNumberFormat="1" applyFont="1" applyAlignment="1">
      <alignment horizontal="center"/>
    </xf>
    <xf numFmtId="49" fontId="1" fillId="0" borderId="0" xfId="0" applyNumberFormat="1" applyFont="1"/>
    <xf numFmtId="0" fontId="0" fillId="0" borderId="3" xfId="0" applyBorder="1" applyAlignment="1">
      <alignment horizontal="center"/>
    </xf>
    <xf numFmtId="164" fontId="0" fillId="0" borderId="3" xfId="0" applyNumberFormat="1" applyBorder="1" applyAlignment="1">
      <alignment horizontal="center"/>
    </xf>
    <xf numFmtId="1" fontId="0" fillId="2" borderId="1" xfId="0" applyNumberFormat="1" applyFill="1" applyBorder="1" applyAlignment="1">
      <alignment horizontal="center"/>
    </xf>
    <xf numFmtId="1" fontId="0" fillId="3" borderId="1" xfId="0" applyNumberFormat="1" applyFill="1" applyBorder="1" applyAlignment="1">
      <alignment horizontal="center"/>
    </xf>
    <xf numFmtId="1" fontId="0" fillId="4" borderId="1" xfId="0" applyNumberFormat="1" applyFill="1" applyBorder="1" applyAlignment="1">
      <alignment horizontal="center"/>
    </xf>
    <xf numFmtId="1" fontId="0" fillId="5" borderId="1" xfId="0" applyNumberFormat="1" applyFill="1" applyBorder="1" applyAlignment="1">
      <alignment horizontal="center"/>
    </xf>
    <xf numFmtId="0" fontId="4" fillId="6" borderId="0" xfId="1"/>
    <xf numFmtId="0" fontId="0" fillId="0" borderId="12" xfId="0" applyBorder="1"/>
    <xf numFmtId="0" fontId="0" fillId="0" borderId="0" xfId="0" applyBorder="1"/>
    <xf numFmtId="0" fontId="0" fillId="0" borderId="0" xfId="0" applyFill="1" applyBorder="1"/>
    <xf numFmtId="0" fontId="1" fillId="3" borderId="14" xfId="0" applyFont="1" applyFill="1" applyBorder="1" applyAlignment="1">
      <alignment horizontal="center"/>
    </xf>
    <xf numFmtId="1" fontId="0" fillId="0" borderId="12" xfId="0" applyNumberFormat="1" applyBorder="1"/>
    <xf numFmtId="1" fontId="0" fillId="0" borderId="0" xfId="0" applyNumberFormat="1" applyBorder="1"/>
    <xf numFmtId="0" fontId="4" fillId="6" borderId="12" xfId="1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16" xfId="0" applyBorder="1"/>
    <xf numFmtId="0" fontId="0" fillId="0" borderId="16" xfId="0" applyBorder="1" applyAlignment="1">
      <alignment horizontal="center"/>
    </xf>
    <xf numFmtId="0" fontId="0" fillId="0" borderId="15" xfId="0" applyBorder="1"/>
    <xf numFmtId="0" fontId="1" fillId="0" borderId="16" xfId="0" applyFont="1" applyFill="1" applyBorder="1" applyAlignment="1">
      <alignment horizontal="center"/>
    </xf>
    <xf numFmtId="49" fontId="1" fillId="0" borderId="12" xfId="0" applyNumberFormat="1" applyFont="1" applyBorder="1" applyAlignment="1">
      <alignment horizontal="center"/>
    </xf>
    <xf numFmtId="0" fontId="1" fillId="0" borderId="0" xfId="0" applyFont="1"/>
    <xf numFmtId="164" fontId="0" fillId="0" borderId="2" xfId="0" applyNumberFormat="1" applyBorder="1"/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3" fillId="0" borderId="0" xfId="0" applyFont="1" applyAlignment="1">
      <alignment horizontal="left"/>
    </xf>
    <xf numFmtId="0" fontId="1" fillId="0" borderId="12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49" fontId="1" fillId="0" borderId="12" xfId="0" applyNumberFormat="1" applyFont="1" applyBorder="1" applyAlignment="1">
      <alignment horizontal="center"/>
    </xf>
    <xf numFmtId="49" fontId="1" fillId="0" borderId="0" xfId="0" applyNumberFormat="1" applyFont="1" applyBorder="1" applyAlignment="1">
      <alignment horizontal="center"/>
    </xf>
    <xf numFmtId="49" fontId="1" fillId="0" borderId="17" xfId="0" applyNumberFormat="1" applyFont="1" applyBorder="1" applyAlignment="1">
      <alignment horizontal="center"/>
    </xf>
  </cellXfs>
  <cellStyles count="4">
    <cellStyle name="Followed Hyperlink" xfId="3" builtinId="9" hidden="1"/>
    <cellStyle name="Good" xfId="1" builtinId="26"/>
    <cellStyle name="Hyperlink" xfId="2" builtinId="8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J36"/>
  <sheetViews>
    <sheetView tabSelected="1" workbookViewId="0">
      <selection activeCell="B1" sqref="B1:R1"/>
    </sheetView>
  </sheetViews>
  <sheetFormatPr defaultColWidth="8.88671875" defaultRowHeight="14.4" x14ac:dyDescent="0.3"/>
  <cols>
    <col min="1" max="1" width="3" bestFit="1" customWidth="1"/>
    <col min="2" max="2" width="30.88671875" customWidth="1"/>
    <col min="3" max="3" width="6.88671875" customWidth="1"/>
    <col min="4" max="4" width="1.109375" customWidth="1"/>
    <col min="5" max="5" width="9.44140625" bestFit="1" customWidth="1"/>
    <col min="6" max="8" width="9.44140625" customWidth="1"/>
    <col min="9" max="9" width="1.109375" customWidth="1"/>
    <col min="10" max="11" width="9.88671875" customWidth="1"/>
    <col min="12" max="12" width="9.6640625" customWidth="1"/>
    <col min="13" max="13" width="1" customWidth="1"/>
    <col min="16" max="16" width="1" customWidth="1"/>
    <col min="17" max="17" width="10" bestFit="1" customWidth="1"/>
    <col min="18" max="18" width="9" customWidth="1"/>
    <col min="19" max="19" width="1" customWidth="1"/>
    <col min="20" max="20" width="8.88671875" customWidth="1"/>
    <col min="21" max="21" width="14.109375" customWidth="1"/>
    <col min="23" max="23" width="9.33203125" style="30" hidden="1" customWidth="1"/>
    <col min="24" max="29" width="9.109375" hidden="1" customWidth="1"/>
    <col min="30" max="30" width="9.88671875" style="30" hidden="1" customWidth="1"/>
    <col min="31" max="31" width="9.44140625" hidden="1" customWidth="1"/>
    <col min="32" max="32" width="9.33203125" hidden="1" customWidth="1"/>
    <col min="33" max="33" width="9.109375" style="30" hidden="1" customWidth="1"/>
    <col min="34" max="35" width="9.109375" hidden="1" customWidth="1"/>
    <col min="36" max="36" width="6.44140625" style="30" hidden="1" customWidth="1"/>
    <col min="37" max="43" width="5.44140625" hidden="1" customWidth="1"/>
    <col min="44" max="44" width="11.44140625" style="30" hidden="1" customWidth="1"/>
    <col min="45" max="45" width="11.33203125" hidden="1" customWidth="1"/>
    <col min="46" max="46" width="9.109375" hidden="1" customWidth="1"/>
    <col min="47" max="47" width="12.44140625" style="30" hidden="1" customWidth="1"/>
    <col min="48" max="49" width="9.109375" hidden="1" customWidth="1"/>
    <col min="50" max="50" width="0" style="30" hidden="1" customWidth="1"/>
    <col min="51" max="52" width="0" hidden="1" customWidth="1"/>
    <col min="53" max="53" width="11.6640625" style="30" hidden="1" customWidth="1"/>
    <col min="54" max="54" width="11.88671875" hidden="1" customWidth="1"/>
    <col min="55" max="55" width="0" hidden="1" customWidth="1"/>
    <col min="56" max="56" width="0" style="30" hidden="1" customWidth="1"/>
    <col min="57" max="57" width="0" hidden="1" customWidth="1"/>
    <col min="58" max="58" width="10.109375" hidden="1" customWidth="1"/>
    <col min="59" max="59" width="0" style="30" hidden="1" customWidth="1"/>
    <col min="60" max="65" width="0" hidden="1" customWidth="1"/>
    <col min="66" max="66" width="0" style="30" hidden="1" customWidth="1"/>
    <col min="67" max="69" width="0" hidden="1" customWidth="1"/>
    <col min="70" max="70" width="0" style="30" hidden="1" customWidth="1"/>
    <col min="71" max="88" width="0" hidden="1" customWidth="1"/>
  </cols>
  <sheetData>
    <row r="1" spans="1:88" ht="21" x14ac:dyDescent="0.4">
      <c r="B1" s="52" t="s">
        <v>66</v>
      </c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</row>
    <row r="2" spans="1:88" ht="2.25" customHeight="1" thickBot="1" x14ac:dyDescent="0.35">
      <c r="N2" t="s">
        <v>11</v>
      </c>
    </row>
    <row r="3" spans="1:88" ht="15" thickBot="1" x14ac:dyDescent="0.35">
      <c r="E3" s="46" t="s">
        <v>1</v>
      </c>
      <c r="F3" s="47"/>
      <c r="G3" s="47"/>
      <c r="H3" s="48"/>
      <c r="I3" s="2"/>
      <c r="J3" s="49" t="s">
        <v>2</v>
      </c>
      <c r="K3" s="50"/>
      <c r="L3" s="51"/>
      <c r="M3" s="2"/>
      <c r="W3" s="53" t="s">
        <v>41</v>
      </c>
      <c r="X3" s="54"/>
      <c r="Y3" s="54"/>
      <c r="Z3" s="54"/>
      <c r="AA3" s="54"/>
      <c r="AB3" s="54"/>
      <c r="AC3" s="55"/>
      <c r="AD3" s="53" t="s">
        <v>48</v>
      </c>
      <c r="AE3" s="54"/>
      <c r="AF3" s="55"/>
      <c r="AG3" s="53" t="s">
        <v>49</v>
      </c>
      <c r="AH3" s="54"/>
      <c r="AI3" s="55"/>
      <c r="AJ3" s="53" t="s">
        <v>50</v>
      </c>
      <c r="AK3" s="54"/>
      <c r="AL3" s="54"/>
      <c r="AM3" s="54"/>
      <c r="AN3" s="54"/>
      <c r="AO3" s="54"/>
      <c r="AP3" s="54"/>
      <c r="AQ3" s="55"/>
      <c r="AR3" s="56" t="s">
        <v>57</v>
      </c>
      <c r="AS3" s="57"/>
      <c r="AT3" s="58"/>
      <c r="AU3" s="56" t="s">
        <v>53</v>
      </c>
      <c r="AV3" s="57"/>
      <c r="AW3" s="58"/>
      <c r="AX3" s="53" t="s">
        <v>54</v>
      </c>
      <c r="AY3" s="54"/>
      <c r="AZ3" s="55"/>
      <c r="BA3" s="56" t="s">
        <v>56</v>
      </c>
      <c r="BB3" s="57"/>
      <c r="BC3" s="58"/>
      <c r="BD3" s="53" t="s">
        <v>58</v>
      </c>
      <c r="BE3" s="54"/>
      <c r="BF3" s="55"/>
      <c r="BG3" s="53" t="s">
        <v>63</v>
      </c>
      <c r="BH3" s="54"/>
      <c r="BI3" s="54"/>
      <c r="BJ3" s="54"/>
      <c r="BK3" s="54"/>
      <c r="BL3" s="54"/>
      <c r="BM3" s="55"/>
      <c r="BN3" s="53" t="s">
        <v>64</v>
      </c>
      <c r="BO3" s="54"/>
      <c r="BP3" s="54"/>
      <c r="BQ3" s="55"/>
      <c r="BR3" s="43" t="s">
        <v>22</v>
      </c>
      <c r="BS3" s="21" t="s">
        <v>23</v>
      </c>
      <c r="BT3" s="21" t="s">
        <v>24</v>
      </c>
      <c r="BU3" s="21" t="s">
        <v>25</v>
      </c>
      <c r="BV3" s="22" t="s">
        <v>26</v>
      </c>
      <c r="BW3" s="22" t="s">
        <v>27</v>
      </c>
      <c r="BX3" s="22" t="s">
        <v>28</v>
      </c>
      <c r="BY3" s="22" t="s">
        <v>29</v>
      </c>
      <c r="BZ3" s="22" t="s">
        <v>30</v>
      </c>
      <c r="CA3" s="22" t="s">
        <v>31</v>
      </c>
      <c r="CB3" s="22" t="s">
        <v>32</v>
      </c>
      <c r="CC3" s="22" t="s">
        <v>33</v>
      </c>
      <c r="CD3" s="22" t="s">
        <v>34</v>
      </c>
      <c r="CE3" s="22" t="s">
        <v>35</v>
      </c>
      <c r="CF3" s="22" t="s">
        <v>36</v>
      </c>
      <c r="CG3" s="22" t="s">
        <v>37</v>
      </c>
      <c r="CH3" s="22" t="s">
        <v>38</v>
      </c>
      <c r="CI3" s="22" t="s">
        <v>39</v>
      </c>
      <c r="CJ3" s="22" t="s">
        <v>40</v>
      </c>
    </row>
    <row r="4" spans="1:88" ht="15" thickBot="1" x14ac:dyDescent="0.35">
      <c r="B4" s="14" t="s">
        <v>0</v>
      </c>
      <c r="C4" s="14" t="s">
        <v>6</v>
      </c>
      <c r="E4" s="3" t="s">
        <v>10</v>
      </c>
      <c r="F4" s="4" t="s">
        <v>7</v>
      </c>
      <c r="G4" s="4" t="s">
        <v>8</v>
      </c>
      <c r="H4" s="5" t="s">
        <v>9</v>
      </c>
      <c r="I4" s="2"/>
      <c r="J4" s="6" t="s">
        <v>10</v>
      </c>
      <c r="K4" s="33" t="s">
        <v>8</v>
      </c>
      <c r="L4" s="7" t="s">
        <v>9</v>
      </c>
      <c r="M4" s="2"/>
      <c r="N4" s="8" t="s">
        <v>4</v>
      </c>
      <c r="O4" s="9" t="s">
        <v>5</v>
      </c>
      <c r="Q4" s="10" t="s">
        <v>12</v>
      </c>
      <c r="R4" s="11" t="s">
        <v>3</v>
      </c>
      <c r="T4" s="12" t="s">
        <v>13</v>
      </c>
      <c r="U4" s="13" t="s">
        <v>14</v>
      </c>
      <c r="W4" s="37" t="s">
        <v>42</v>
      </c>
      <c r="X4" s="38" t="s">
        <v>43</v>
      </c>
      <c r="Y4" s="38" t="s">
        <v>44</v>
      </c>
      <c r="Z4" s="38" t="s">
        <v>59</v>
      </c>
      <c r="AA4" s="38" t="s">
        <v>60</v>
      </c>
      <c r="AB4" s="38" t="s">
        <v>61</v>
      </c>
      <c r="AC4" s="38" t="s">
        <v>62</v>
      </c>
      <c r="AD4" s="37" t="s">
        <v>45</v>
      </c>
      <c r="AE4" s="38" t="s">
        <v>46</v>
      </c>
      <c r="AF4" s="38" t="s">
        <v>47</v>
      </c>
      <c r="AG4" s="37" t="s">
        <v>45</v>
      </c>
      <c r="AH4" s="38" t="s">
        <v>46</v>
      </c>
      <c r="AI4" s="38" t="s">
        <v>47</v>
      </c>
      <c r="AJ4" s="37">
        <v>20</v>
      </c>
      <c r="AK4" s="38">
        <v>15</v>
      </c>
      <c r="AL4" s="38">
        <v>10</v>
      </c>
      <c r="AM4" s="38">
        <v>12</v>
      </c>
      <c r="AN4" s="38">
        <v>8</v>
      </c>
      <c r="AO4" s="38">
        <v>4</v>
      </c>
      <c r="AP4" s="38">
        <v>3</v>
      </c>
      <c r="AQ4" s="38">
        <v>2</v>
      </c>
      <c r="AR4" s="37" t="s">
        <v>51</v>
      </c>
      <c r="AS4" s="38" t="s">
        <v>52</v>
      </c>
      <c r="AT4" s="38"/>
      <c r="AU4" s="37">
        <v>0.5</v>
      </c>
      <c r="AV4" s="38">
        <v>0.25</v>
      </c>
      <c r="AW4" s="40"/>
      <c r="AX4" s="37">
        <v>5</v>
      </c>
      <c r="AY4" s="40"/>
      <c r="AZ4" s="40"/>
      <c r="BA4" s="37" t="s">
        <v>55</v>
      </c>
      <c r="BB4" s="38" t="s">
        <v>52</v>
      </c>
      <c r="BC4" s="40"/>
      <c r="BD4" s="37">
        <v>3</v>
      </c>
      <c r="BE4" s="38">
        <v>10</v>
      </c>
      <c r="BF4" s="40"/>
      <c r="BG4" s="37">
        <v>100</v>
      </c>
      <c r="BH4" s="42">
        <v>75</v>
      </c>
      <c r="BI4" s="42">
        <v>50</v>
      </c>
      <c r="BJ4" s="42">
        <v>40</v>
      </c>
      <c r="BK4" s="42">
        <v>30</v>
      </c>
      <c r="BL4" s="42">
        <v>25</v>
      </c>
      <c r="BM4" s="42">
        <v>15</v>
      </c>
      <c r="BN4" s="37">
        <v>75</v>
      </c>
      <c r="BO4" s="38">
        <v>50</v>
      </c>
      <c r="BP4" s="38">
        <v>30</v>
      </c>
      <c r="BQ4" s="38"/>
      <c r="BR4" s="41"/>
      <c r="BS4" s="39"/>
      <c r="BT4" s="39"/>
      <c r="BU4" s="39"/>
      <c r="BV4" s="39"/>
      <c r="BW4" s="39"/>
      <c r="BX4" s="39"/>
      <c r="BY4" s="39"/>
      <c r="BZ4" s="39"/>
      <c r="CA4" s="39"/>
      <c r="CB4" s="39"/>
      <c r="CC4" s="39"/>
      <c r="CD4" s="39"/>
      <c r="CE4" s="39"/>
      <c r="CF4" s="39"/>
      <c r="CG4" s="39"/>
      <c r="CH4" s="39"/>
      <c r="CI4" s="39"/>
      <c r="CJ4" s="39"/>
    </row>
    <row r="5" spans="1:88" x14ac:dyDescent="0.3">
      <c r="A5">
        <v>1</v>
      </c>
      <c r="B5" t="s">
        <v>65</v>
      </c>
      <c r="C5" s="16"/>
      <c r="D5" s="16"/>
      <c r="E5" s="17"/>
      <c r="F5" s="17"/>
      <c r="G5" s="17"/>
      <c r="H5" s="17"/>
      <c r="I5" s="16">
        <v>0</v>
      </c>
      <c r="J5" s="18"/>
      <c r="K5" s="18"/>
      <c r="L5" s="18"/>
      <c r="M5" s="16"/>
      <c r="N5" s="19"/>
      <c r="O5" s="19"/>
      <c r="P5" s="16"/>
      <c r="Q5" s="20"/>
      <c r="R5" s="20"/>
      <c r="S5" s="1"/>
      <c r="T5" s="23" t="str">
        <f>IF(C5="","",IF(COUNTIF(BR5:BT5,TRUE),10,IF(COUNTIF(BU5:BX5,TRUE),7,IF(COUNTIF(BY5:CC5,TRUE),5,IF(COUNTIF(CD5:CJ5,TRUE),3,1)))))</f>
        <v/>
      </c>
      <c r="U5" s="24" t="str">
        <f>IF(T5="","",T5*100000)</f>
        <v/>
      </c>
      <c r="W5" s="30" t="b">
        <f>C5=32</f>
        <v>0</v>
      </c>
      <c r="X5" t="b">
        <f>C5=31</f>
        <v>0</v>
      </c>
      <c r="Y5" t="b">
        <f>C5=30</f>
        <v>0</v>
      </c>
      <c r="Z5" t="b">
        <f>C5&lt;30</f>
        <v>1</v>
      </c>
      <c r="AA5" t="b">
        <f>C5&lt;26</f>
        <v>1</v>
      </c>
      <c r="AB5" t="b">
        <f>C5&lt;23</f>
        <v>1</v>
      </c>
      <c r="AC5" t="b">
        <f>C5&lt;20</f>
        <v>1</v>
      </c>
      <c r="AD5" s="30" t="b">
        <f>F5+1&gt;CEILING(0.5*'Forsendur við útreikning'!$C$6,1)</f>
        <v>0</v>
      </c>
      <c r="AE5" t="b">
        <f>G5+1&gt;CEILING(0.5*'Forsendur við útreikning'!$C$7,1)</f>
        <v>0</v>
      </c>
      <c r="AF5" t="b">
        <f>H5+1&gt;CEILING(0.5*'Forsendur við útreikning'!$C$8,1)</f>
        <v>0</v>
      </c>
      <c r="AG5" s="30" t="b">
        <f>F5+1&gt;CEILING(0.25*'Forsendur við útreikning'!$C$6,1)</f>
        <v>0</v>
      </c>
      <c r="AH5" t="b">
        <f>G5+1&gt;CEILING(0.25*'Forsendur við útreikning'!$C$7,1)</f>
        <v>0</v>
      </c>
      <c r="AI5" t="b">
        <f>H5+1&gt;CEILING(0.25*'Forsendur við útreikning'!$C$8,1)</f>
        <v>0</v>
      </c>
      <c r="AJ5" s="30" t="b">
        <f>$E5+1&gt;$AJ$4</f>
        <v>0</v>
      </c>
      <c r="AK5" s="31" t="b">
        <f>$E5+1&gt;$AK$4</f>
        <v>0</v>
      </c>
      <c r="AL5" s="31" t="b">
        <f>$E5+1&gt;$AL$4</f>
        <v>0</v>
      </c>
      <c r="AM5" s="31" t="b">
        <f>$E5+1&gt;$AM$4</f>
        <v>0</v>
      </c>
      <c r="AN5" s="31" t="b">
        <f>$E5+1&gt;$AN$4</f>
        <v>0</v>
      </c>
      <c r="AO5" s="31" t="b">
        <f>$E5+1&gt;$AO$4</f>
        <v>0</v>
      </c>
      <c r="AP5" s="31" t="b">
        <f>$E5+1&gt;$AP$4</f>
        <v>0</v>
      </c>
      <c r="AQ5" s="31" t="b">
        <f>$E5+1&gt;$AQ$4</f>
        <v>0</v>
      </c>
      <c r="AR5" s="30" t="b">
        <f>F5+1&gt;2</f>
        <v>0</v>
      </c>
      <c r="AS5" s="32" t="b">
        <f>G5+1&gt;1</f>
        <v>0</v>
      </c>
      <c r="AU5" s="30" t="b">
        <f>$L5+1&gt;CEILING($AU$4*'Forsendur við útreikning'!$C$10,1)</f>
        <v>0</v>
      </c>
      <c r="AV5" s="31" t="b">
        <f>$L5+1&gt;CEILING($AV$4*'Forsendur við útreikning'!$C$10,1)</f>
        <v>0</v>
      </c>
      <c r="AX5" s="30" t="b">
        <f>J5+1&gt;$AX$4</f>
        <v>0</v>
      </c>
      <c r="BA5" s="30" t="b">
        <f>L5+1&gt;2</f>
        <v>0</v>
      </c>
      <c r="BB5" t="b">
        <f>K5+1&gt;1</f>
        <v>0</v>
      </c>
      <c r="BD5" s="30" t="b">
        <f>E5+J5+N5+O5+1&gt;$BD$4</f>
        <v>0</v>
      </c>
      <c r="BE5" t="b">
        <f>E5+J5+N5+O5+1&gt;$BE$4</f>
        <v>0</v>
      </c>
      <c r="BG5" s="30" t="b">
        <f>$Q5+1&gt;$BG$4</f>
        <v>0</v>
      </c>
      <c r="BH5" s="31" t="b">
        <f>$Q5+1&gt;$BH$4</f>
        <v>0</v>
      </c>
      <c r="BI5" s="31" t="b">
        <f>$Q5+1&gt;$BI$4</f>
        <v>0</v>
      </c>
      <c r="BJ5" s="31" t="b">
        <f>$Q5+1&gt;$BJ$4</f>
        <v>0</v>
      </c>
      <c r="BK5" s="31" t="b">
        <f>$Q5+1&gt;$BK$4</f>
        <v>0</v>
      </c>
      <c r="BL5" s="31" t="b">
        <f>$Q5+1&gt;$BL$4</f>
        <v>0</v>
      </c>
      <c r="BM5" s="31" t="b">
        <f>$Q5+1&gt;$BM$4</f>
        <v>0</v>
      </c>
      <c r="BN5" s="34" t="b">
        <f>$R5+$Q5+1&gt;$BN$4</f>
        <v>0</v>
      </c>
      <c r="BO5" s="35" t="b">
        <f>$R5+$Q5+1&gt;$BO$4</f>
        <v>0</v>
      </c>
      <c r="BP5" s="35" t="b">
        <f>$R5+$Q5+1&gt;$BP$4</f>
        <v>0</v>
      </c>
      <c r="BR5" s="36" t="b">
        <f>IF(AND(Z5,OR(AD5,AJ5)),TRUE,FALSE)</f>
        <v>0</v>
      </c>
      <c r="BS5" s="29" t="b">
        <f>IF(AND(AA5,OR(AE5,AK5)),TRUE,FALSE)</f>
        <v>0</v>
      </c>
      <c r="BT5" s="29" t="b">
        <f>IF(AND(AB5,OR(AF5,AL5)),TRUE,FALSE)</f>
        <v>0</v>
      </c>
      <c r="BU5" s="29" t="b">
        <f>IF(AND(Y5,OR(AD5,AJ5)),TRUE,FALSE)</f>
        <v>0</v>
      </c>
      <c r="BV5" s="29" t="b">
        <f>IF(AND(Z5,OR(AG5,AM5)),TRUE,FALSE)</f>
        <v>0</v>
      </c>
      <c r="BW5" s="29" t="b">
        <f>IF(AND(AA5,OR(AH5,AN5)),TRUE,FALSE)</f>
        <v>0</v>
      </c>
      <c r="BX5" s="29" t="b">
        <f>IF(AND(AB5,OR(AI5,AO5,AU5)),TRUE,FALSE)</f>
        <v>0</v>
      </c>
      <c r="BY5" s="29" t="b">
        <f>IF(AND(X5,OR(AD5,AJ5)),TRUE,FALSE)</f>
        <v>0</v>
      </c>
      <c r="BZ5" s="29" t="b">
        <f>IF(AND(Y5,OR(AG5,AM5)),TRUE,FALSE)</f>
        <v>0</v>
      </c>
      <c r="CA5" s="29" t="b">
        <f>IF(AND(Z5,OR(AND(AR5,BH5),AND(AO5,BH5))),TRUE,FALSE)</f>
        <v>0</v>
      </c>
      <c r="CB5" s="29" t="b">
        <f>IF(AND(AA5,OR(AR5,AP5,AND(AX5,BJ5))),TRUE,FALSE)</f>
        <v>0</v>
      </c>
      <c r="CC5" s="29" t="b">
        <f>IF(AND(AB5,OR(AV5,AND(BA5,BL5))),TRUE,FALSE)</f>
        <v>0</v>
      </c>
      <c r="CD5" t="b">
        <f>AND(W5,OR(AD5,AJ5))</f>
        <v>0</v>
      </c>
      <c r="CE5" t="b">
        <f>AND(X5,OR(AG5,AM5))</f>
        <v>0</v>
      </c>
      <c r="CF5" t="b">
        <f>AND(Y5,OR(AND(AR5,BG5),AND(AO5,BG5)))</f>
        <v>0</v>
      </c>
      <c r="CG5" t="b">
        <f>AND(Z5,OR(BG5,AND(BI5,BN5)))</f>
        <v>0</v>
      </c>
      <c r="CH5" t="b">
        <f>AND(AA5,OR(BI5,AND(BL5,BO5)))</f>
        <v>0</v>
      </c>
      <c r="CI5" t="b">
        <f>AND(AB5,OR(OR(AS5,BB5),AND(BL5,BD5),AND(BO5,BD5)))</f>
        <v>0</v>
      </c>
      <c r="CJ5" t="b">
        <f>AND(AC5,OR(OR(BM5,BP5),BE5))</f>
        <v>0</v>
      </c>
    </row>
    <row r="6" spans="1:88" x14ac:dyDescent="0.3">
      <c r="A6">
        <v>2</v>
      </c>
      <c r="C6" s="16"/>
      <c r="D6" s="16"/>
      <c r="E6" s="25"/>
      <c r="F6" s="25"/>
      <c r="G6" s="25"/>
      <c r="H6" s="25"/>
      <c r="I6" s="16"/>
      <c r="J6" s="26"/>
      <c r="K6" s="26"/>
      <c r="L6" s="26"/>
      <c r="M6" s="16"/>
      <c r="N6" s="27"/>
      <c r="O6" s="27"/>
      <c r="P6" s="16"/>
      <c r="Q6" s="28"/>
      <c r="R6" s="28"/>
      <c r="S6" s="1"/>
      <c r="T6" s="23" t="str">
        <f t="shared" ref="T6:T34" si="0">IF(C6="","",IF(COUNTIF(BR6:BT6,TRUE),10,IF(COUNTIF(BU6:BX6,TRUE),7,IF(COUNTIF(BY6:CC6,TRUE),5,IF(COUNTIF(CD6:CJ6,TRUE),3,1)))))</f>
        <v/>
      </c>
      <c r="U6" s="24" t="str">
        <f t="shared" ref="U6:U34" si="1">IF(T6="","",T6*100000)</f>
        <v/>
      </c>
      <c r="W6" s="30" t="b">
        <f t="shared" ref="W6:W34" si="2">C6=32</f>
        <v>0</v>
      </c>
      <c r="X6" t="b">
        <f t="shared" ref="X6:X34" si="3">C6=31</f>
        <v>0</v>
      </c>
      <c r="Y6" t="b">
        <f t="shared" ref="Y6:Y34" si="4">C6=30</f>
        <v>0</v>
      </c>
      <c r="Z6" t="b">
        <f t="shared" ref="Z6:Z34" si="5">C6&lt;30</f>
        <v>1</v>
      </c>
      <c r="AA6" t="b">
        <f t="shared" ref="AA6:AA34" si="6">C6&lt;26</f>
        <v>1</v>
      </c>
      <c r="AB6" t="b">
        <f t="shared" ref="AB6:AB34" si="7">C6&lt;23</f>
        <v>1</v>
      </c>
      <c r="AC6" t="b">
        <f t="shared" ref="AC6:AC34" si="8">C6&lt;20</f>
        <v>1</v>
      </c>
      <c r="AD6" s="30" t="b">
        <f>F6+1&gt;CEILING(0.5*'Forsendur við útreikning'!$C$6,1)</f>
        <v>0</v>
      </c>
      <c r="AE6" t="b">
        <f>G6+1&gt;CEILING(0.5*'Forsendur við útreikning'!$C$7,1)</f>
        <v>0</v>
      </c>
      <c r="AF6" t="b">
        <f>H6+1&gt;CEILING(0.5*'Forsendur við útreikning'!$C$8,1)</f>
        <v>0</v>
      </c>
      <c r="AG6" s="30" t="b">
        <f>F6+1&gt;CEILING(0.25*'Forsendur við útreikning'!$C$6,1)</f>
        <v>0</v>
      </c>
      <c r="AH6" t="b">
        <f>G6+1&gt;CEILING(0.25*'Forsendur við útreikning'!$C$7,1)</f>
        <v>0</v>
      </c>
      <c r="AI6" t="b">
        <f>H6+1&gt;CEILING(0.25*'Forsendur við útreikning'!$C$8,1)</f>
        <v>0</v>
      </c>
      <c r="AJ6" s="30" t="b">
        <f t="shared" ref="AJ6:AJ34" si="9">$E6+1&gt;$AJ$4</f>
        <v>0</v>
      </c>
      <c r="AK6" s="31" t="b">
        <f t="shared" ref="AK6:AK34" si="10">$E6+1&gt;$AK$4</f>
        <v>0</v>
      </c>
      <c r="AL6" s="31" t="b">
        <f t="shared" ref="AL6:AL34" si="11">$E6+1&gt;$AL$4</f>
        <v>0</v>
      </c>
      <c r="AM6" s="31" t="b">
        <f t="shared" ref="AM6:AM34" si="12">$E6+1&gt;$AM$4</f>
        <v>0</v>
      </c>
      <c r="AN6" s="31" t="b">
        <f t="shared" ref="AN6:AN34" si="13">$E6+1&gt;$AN$4</f>
        <v>0</v>
      </c>
      <c r="AO6" s="31" t="b">
        <f t="shared" ref="AO6:AO34" si="14">$E6+1&gt;$AO$4</f>
        <v>0</v>
      </c>
      <c r="AP6" s="31" t="b">
        <f t="shared" ref="AP6:AP34" si="15">$E6+1&gt;$AP$4</f>
        <v>0</v>
      </c>
      <c r="AQ6" s="31" t="b">
        <f t="shared" ref="AQ6:AQ34" si="16">$E6+1&gt;$AQ$4</f>
        <v>0</v>
      </c>
      <c r="AR6" s="30" t="b">
        <f t="shared" ref="AR6:AR34" si="17">F6+1&gt;2</f>
        <v>0</v>
      </c>
      <c r="AS6" s="32" t="b">
        <f t="shared" ref="AS6:AS34" si="18">G6+1&gt;1</f>
        <v>0</v>
      </c>
      <c r="AU6" s="30" t="b">
        <f>$L6+1&gt;CEILING($AU$4*'Forsendur við útreikning'!$C$10,1)</f>
        <v>0</v>
      </c>
      <c r="AV6" s="31" t="b">
        <f>$L6+1&gt;CEILING($AV$4*'Forsendur við útreikning'!$C$10,1)</f>
        <v>0</v>
      </c>
      <c r="AX6" s="30" t="b">
        <f t="shared" ref="AX6:AX34" si="19">J6+1&gt;$AX$4</f>
        <v>0</v>
      </c>
      <c r="BA6" s="30" t="b">
        <f t="shared" ref="BA6:BA34" si="20">L6+1&gt;2</f>
        <v>0</v>
      </c>
      <c r="BB6" t="b">
        <f t="shared" ref="BB6:BB34" si="21">K6+1&gt;1</f>
        <v>0</v>
      </c>
      <c r="BD6" s="30" t="b">
        <f t="shared" ref="BD6:BD34" si="22">E6+J6+N6+O6+1&gt;$BD$4</f>
        <v>0</v>
      </c>
      <c r="BE6" t="b">
        <f t="shared" ref="BE6:BE34" si="23">E6+J6+N6+O6+1&gt;$BE$4</f>
        <v>0</v>
      </c>
      <c r="BG6" s="30" t="b">
        <f t="shared" ref="BG6:BG34" si="24">$Q6+1&gt;$BG$4</f>
        <v>0</v>
      </c>
      <c r="BH6" s="31" t="b">
        <f t="shared" ref="BH6:BH34" si="25">$Q6+1&gt;$BH$4</f>
        <v>0</v>
      </c>
      <c r="BI6" s="31" t="b">
        <f t="shared" ref="BI6:BI34" si="26">$Q6+1&gt;$BI$4</f>
        <v>0</v>
      </c>
      <c r="BJ6" s="31" t="b">
        <f t="shared" ref="BJ6:BJ34" si="27">$Q6+1&gt;$BJ$4</f>
        <v>0</v>
      </c>
      <c r="BK6" s="31" t="b">
        <f t="shared" ref="BK6:BK34" si="28">$Q6+1&gt;$BK$4</f>
        <v>0</v>
      </c>
      <c r="BL6" s="31" t="b">
        <f t="shared" ref="BL6:BL34" si="29">$Q6+1&gt;$BL$4</f>
        <v>0</v>
      </c>
      <c r="BM6" s="31" t="b">
        <f t="shared" ref="BM6:BM34" si="30">$Q6+1&gt;$BM$4</f>
        <v>0</v>
      </c>
      <c r="BN6" s="34" t="b">
        <f t="shared" ref="BN6:BN34" si="31">$R6+$Q6+1&gt;$BN$4</f>
        <v>0</v>
      </c>
      <c r="BO6" s="35" t="b">
        <f t="shared" ref="BO6:BO34" si="32">$R6+$Q6+1&gt;$BO$4</f>
        <v>0</v>
      </c>
      <c r="BP6" s="35" t="b">
        <f t="shared" ref="BP6:BP34" si="33">$R6+$Q6+1&gt;$BP$4</f>
        <v>0</v>
      </c>
      <c r="BR6" s="36" t="b">
        <f t="shared" ref="BR6:BR34" si="34">IF(AND(Z6,OR(AD6,AJ6)),TRUE,FALSE)</f>
        <v>0</v>
      </c>
      <c r="BS6" s="29" t="b">
        <f t="shared" ref="BS6:BS34" si="35">IF(AND(AA6,OR(AE6,AK6)),TRUE,FALSE)</f>
        <v>0</v>
      </c>
      <c r="BT6" s="29" t="b">
        <f t="shared" ref="BT6:BT34" si="36">IF(AND(AB6,OR(AF6,AL6)),TRUE,FALSE)</f>
        <v>0</v>
      </c>
      <c r="BU6" s="29" t="b">
        <f t="shared" ref="BU6:BU34" si="37">IF(AND(Y6,OR(AD6,AJ6)),TRUE,FALSE)</f>
        <v>0</v>
      </c>
      <c r="BV6" s="29" t="b">
        <f t="shared" ref="BV6:BV34" si="38">IF(AND(Z6,OR(AG6,AM6)),TRUE,FALSE)</f>
        <v>0</v>
      </c>
      <c r="BW6" s="29" t="b">
        <f t="shared" ref="BW6:BW34" si="39">IF(AND(AA6,OR(AH6,AN6)),TRUE,FALSE)</f>
        <v>0</v>
      </c>
      <c r="BX6" s="29" t="b">
        <f t="shared" ref="BX6:BX34" si="40">IF(AND(AB6,OR(AI6,AO6,AU6)),TRUE,FALSE)</f>
        <v>0</v>
      </c>
      <c r="BY6" s="29" t="b">
        <f t="shared" ref="BY6:BY34" si="41">IF(AND(X6,OR(AD6,AJ6)),TRUE,FALSE)</f>
        <v>0</v>
      </c>
      <c r="BZ6" s="29" t="b">
        <f t="shared" ref="BZ6:BZ34" si="42">IF(AND(Y6,OR(AG6,AM6)),TRUE,FALSE)</f>
        <v>0</v>
      </c>
      <c r="CA6" s="29" t="b">
        <f t="shared" ref="CA6:CA34" si="43">IF(AND(Z6,OR(AND(AR6,BH6),AND(AO6,BH6))),TRUE,FALSE)</f>
        <v>0</v>
      </c>
      <c r="CB6" s="29" t="b">
        <f t="shared" ref="CB6:CB34" si="44">IF(AND(AA6,OR(AR6,AP6,AND(AX6,BJ6))),TRUE,FALSE)</f>
        <v>0</v>
      </c>
      <c r="CC6" s="29" t="b">
        <f t="shared" ref="CC6:CC34" si="45">IF(AND(AB6,OR(AV6,AND(BA6,BL6))),TRUE,FALSE)</f>
        <v>0</v>
      </c>
      <c r="CD6" t="b">
        <f t="shared" ref="CD6:CD34" si="46">AND(W6,OR(AD6,AJ6))</f>
        <v>0</v>
      </c>
      <c r="CE6" t="b">
        <f t="shared" ref="CE6:CE34" si="47">AND(X6,OR(AG6,AM6))</f>
        <v>0</v>
      </c>
      <c r="CF6" t="b">
        <f t="shared" ref="CF6:CF34" si="48">AND(Y6,OR(AND(AR6,BG6),AND(AO6,BG6)))</f>
        <v>0</v>
      </c>
      <c r="CG6" t="b">
        <f t="shared" ref="CG6:CG34" si="49">AND(Z6,OR(BG6,AND(BI6,BN6)))</f>
        <v>0</v>
      </c>
      <c r="CH6" t="b">
        <f t="shared" ref="CH6:CH34" si="50">AND(AA6,OR(BI6,AND(BL6,BO6)))</f>
        <v>0</v>
      </c>
      <c r="CI6" t="b">
        <f t="shared" ref="CI6:CI34" si="51">AND(AB6,OR(OR(AS6,BB6),AND(BL6,BD6),AND(BO6,BD6)))</f>
        <v>0</v>
      </c>
      <c r="CJ6" t="b">
        <f t="shared" ref="CJ6:CJ34" si="52">AND(AC6,OR(OR(BM6,BP6),BE6))</f>
        <v>0</v>
      </c>
    </row>
    <row r="7" spans="1:88" x14ac:dyDescent="0.3">
      <c r="A7">
        <v>3</v>
      </c>
      <c r="C7" s="16"/>
      <c r="D7" s="16"/>
      <c r="E7" s="25"/>
      <c r="F7" s="25"/>
      <c r="G7" s="25"/>
      <c r="H7" s="25"/>
      <c r="I7" s="16"/>
      <c r="J7" s="26"/>
      <c r="K7" s="26"/>
      <c r="L7" s="26"/>
      <c r="M7" s="16"/>
      <c r="N7" s="27"/>
      <c r="O7" s="27"/>
      <c r="P7" s="16"/>
      <c r="Q7" s="28"/>
      <c r="R7" s="28"/>
      <c r="S7" s="1"/>
      <c r="T7" s="23" t="str">
        <f t="shared" si="0"/>
        <v/>
      </c>
      <c r="U7" s="24" t="str">
        <f t="shared" si="1"/>
        <v/>
      </c>
      <c r="W7" s="30" t="b">
        <f t="shared" si="2"/>
        <v>0</v>
      </c>
      <c r="X7" t="b">
        <f t="shared" si="3"/>
        <v>0</v>
      </c>
      <c r="Y7" t="b">
        <f t="shared" si="4"/>
        <v>0</v>
      </c>
      <c r="Z7" t="b">
        <f t="shared" si="5"/>
        <v>1</v>
      </c>
      <c r="AA7" t="b">
        <f t="shared" si="6"/>
        <v>1</v>
      </c>
      <c r="AB7" t="b">
        <f t="shared" si="7"/>
        <v>1</v>
      </c>
      <c r="AC7" t="b">
        <f t="shared" si="8"/>
        <v>1</v>
      </c>
      <c r="AD7" s="30" t="b">
        <f>F7+1&gt;CEILING(0.5*'Forsendur við útreikning'!$C$6,1)</f>
        <v>0</v>
      </c>
      <c r="AE7" t="b">
        <f>G7+1&gt;CEILING(0.5*'Forsendur við útreikning'!$C$7,1)</f>
        <v>0</v>
      </c>
      <c r="AF7" t="b">
        <f>H7+1&gt;CEILING(0.5*'Forsendur við útreikning'!$C$8,1)</f>
        <v>0</v>
      </c>
      <c r="AG7" s="30" t="b">
        <f>F7+1&gt;CEILING(0.25*'Forsendur við útreikning'!$C$6,1)</f>
        <v>0</v>
      </c>
      <c r="AH7" t="b">
        <f>G7+1&gt;CEILING(0.25*'Forsendur við útreikning'!$C$7,1)</f>
        <v>0</v>
      </c>
      <c r="AI7" t="b">
        <f>H7+1&gt;CEILING(0.25*'Forsendur við útreikning'!$C$8,1)</f>
        <v>0</v>
      </c>
      <c r="AJ7" s="30" t="b">
        <f t="shared" si="9"/>
        <v>0</v>
      </c>
      <c r="AK7" s="31" t="b">
        <f t="shared" si="10"/>
        <v>0</v>
      </c>
      <c r="AL7" s="31" t="b">
        <f t="shared" si="11"/>
        <v>0</v>
      </c>
      <c r="AM7" s="31" t="b">
        <f t="shared" si="12"/>
        <v>0</v>
      </c>
      <c r="AN7" s="31" t="b">
        <f t="shared" si="13"/>
        <v>0</v>
      </c>
      <c r="AO7" s="31" t="b">
        <f t="shared" si="14"/>
        <v>0</v>
      </c>
      <c r="AP7" s="31" t="b">
        <f t="shared" si="15"/>
        <v>0</v>
      </c>
      <c r="AQ7" s="31" t="b">
        <f t="shared" si="16"/>
        <v>0</v>
      </c>
      <c r="AR7" s="30" t="b">
        <f t="shared" si="17"/>
        <v>0</v>
      </c>
      <c r="AS7" s="32" t="b">
        <f t="shared" si="18"/>
        <v>0</v>
      </c>
      <c r="AU7" s="30" t="b">
        <f>$L7+1&gt;CEILING($AU$4*'Forsendur við útreikning'!$C$10,1)</f>
        <v>0</v>
      </c>
      <c r="AV7" s="31" t="b">
        <f>$L7+1&gt;CEILING($AV$4*'Forsendur við útreikning'!$C$10,1)</f>
        <v>0</v>
      </c>
      <c r="AX7" s="30" t="b">
        <f t="shared" si="19"/>
        <v>0</v>
      </c>
      <c r="BA7" s="30" t="b">
        <f t="shared" si="20"/>
        <v>0</v>
      </c>
      <c r="BB7" t="b">
        <f t="shared" si="21"/>
        <v>0</v>
      </c>
      <c r="BD7" s="30" t="b">
        <f t="shared" si="22"/>
        <v>0</v>
      </c>
      <c r="BE7" t="b">
        <f t="shared" si="23"/>
        <v>0</v>
      </c>
      <c r="BG7" s="30" t="b">
        <f t="shared" si="24"/>
        <v>0</v>
      </c>
      <c r="BH7" s="31" t="b">
        <f t="shared" si="25"/>
        <v>0</v>
      </c>
      <c r="BI7" s="31" t="b">
        <f t="shared" si="26"/>
        <v>0</v>
      </c>
      <c r="BJ7" s="31" t="b">
        <f t="shared" si="27"/>
        <v>0</v>
      </c>
      <c r="BK7" s="31" t="b">
        <f t="shared" si="28"/>
        <v>0</v>
      </c>
      <c r="BL7" s="31" t="b">
        <f t="shared" si="29"/>
        <v>0</v>
      </c>
      <c r="BM7" s="31" t="b">
        <f t="shared" si="30"/>
        <v>0</v>
      </c>
      <c r="BN7" s="34" t="b">
        <f t="shared" si="31"/>
        <v>0</v>
      </c>
      <c r="BO7" s="35" t="b">
        <f t="shared" si="32"/>
        <v>0</v>
      </c>
      <c r="BP7" s="35" t="b">
        <f t="shared" si="33"/>
        <v>0</v>
      </c>
      <c r="BR7" s="36" t="b">
        <f t="shared" si="34"/>
        <v>0</v>
      </c>
      <c r="BS7" s="29" t="b">
        <f t="shared" si="35"/>
        <v>0</v>
      </c>
      <c r="BT7" s="29" t="b">
        <f t="shared" si="36"/>
        <v>0</v>
      </c>
      <c r="BU7" s="29" t="b">
        <f t="shared" si="37"/>
        <v>0</v>
      </c>
      <c r="BV7" s="29" t="b">
        <f t="shared" si="38"/>
        <v>0</v>
      </c>
      <c r="BW7" s="29" t="b">
        <f t="shared" si="39"/>
        <v>0</v>
      </c>
      <c r="BX7" s="29" t="b">
        <f t="shared" si="40"/>
        <v>0</v>
      </c>
      <c r="BY7" s="29" t="b">
        <f t="shared" si="41"/>
        <v>0</v>
      </c>
      <c r="BZ7" s="29" t="b">
        <f t="shared" si="42"/>
        <v>0</v>
      </c>
      <c r="CA7" s="29" t="b">
        <f t="shared" si="43"/>
        <v>0</v>
      </c>
      <c r="CB7" s="29" t="b">
        <f t="shared" si="44"/>
        <v>0</v>
      </c>
      <c r="CC7" s="29" t="b">
        <f t="shared" si="45"/>
        <v>0</v>
      </c>
      <c r="CD7" t="b">
        <f t="shared" si="46"/>
        <v>0</v>
      </c>
      <c r="CE7" t="b">
        <f t="shared" si="47"/>
        <v>0</v>
      </c>
      <c r="CF7" t="b">
        <f t="shared" si="48"/>
        <v>0</v>
      </c>
      <c r="CG7" t="b">
        <f t="shared" si="49"/>
        <v>0</v>
      </c>
      <c r="CH7" t="b">
        <f t="shared" si="50"/>
        <v>0</v>
      </c>
      <c r="CI7" t="b">
        <f t="shared" si="51"/>
        <v>0</v>
      </c>
      <c r="CJ7" t="b">
        <f t="shared" si="52"/>
        <v>0</v>
      </c>
    </row>
    <row r="8" spans="1:88" x14ac:dyDescent="0.3">
      <c r="A8">
        <v>4</v>
      </c>
      <c r="C8" s="16"/>
      <c r="D8" s="16"/>
      <c r="E8" s="25"/>
      <c r="F8" s="25"/>
      <c r="G8" s="25"/>
      <c r="H8" s="25"/>
      <c r="I8" s="16"/>
      <c r="J8" s="26"/>
      <c r="K8" s="26"/>
      <c r="L8" s="26"/>
      <c r="M8" s="16"/>
      <c r="N8" s="27"/>
      <c r="O8" s="27"/>
      <c r="P8" s="16"/>
      <c r="Q8" s="28"/>
      <c r="R8" s="28"/>
      <c r="S8" s="1"/>
      <c r="T8" s="23" t="str">
        <f t="shared" si="0"/>
        <v/>
      </c>
      <c r="U8" s="24" t="str">
        <f t="shared" si="1"/>
        <v/>
      </c>
      <c r="W8" s="30" t="b">
        <f t="shared" si="2"/>
        <v>0</v>
      </c>
      <c r="X8" t="b">
        <f t="shared" si="3"/>
        <v>0</v>
      </c>
      <c r="Y8" t="b">
        <f t="shared" si="4"/>
        <v>0</v>
      </c>
      <c r="Z8" t="b">
        <f t="shared" si="5"/>
        <v>1</v>
      </c>
      <c r="AA8" t="b">
        <f t="shared" si="6"/>
        <v>1</v>
      </c>
      <c r="AB8" t="b">
        <f t="shared" si="7"/>
        <v>1</v>
      </c>
      <c r="AC8" t="b">
        <f t="shared" si="8"/>
        <v>1</v>
      </c>
      <c r="AD8" s="30" t="b">
        <f>F8+1&gt;CEILING(0.5*'Forsendur við útreikning'!$C$6,1)</f>
        <v>0</v>
      </c>
      <c r="AE8" t="b">
        <f>G8+1&gt;CEILING(0.5*'Forsendur við útreikning'!$C$7,1)</f>
        <v>0</v>
      </c>
      <c r="AF8" t="b">
        <f>H8+1&gt;CEILING(0.5*'Forsendur við útreikning'!$C$8,1)</f>
        <v>0</v>
      </c>
      <c r="AG8" s="30" t="b">
        <f>F8+1&gt;CEILING(0.25*'Forsendur við útreikning'!$C$6,1)</f>
        <v>0</v>
      </c>
      <c r="AH8" t="b">
        <f>G8+1&gt;CEILING(0.25*'Forsendur við útreikning'!$C$7,1)</f>
        <v>0</v>
      </c>
      <c r="AI8" t="b">
        <f>H8+1&gt;CEILING(0.25*'Forsendur við útreikning'!$C$8,1)</f>
        <v>0</v>
      </c>
      <c r="AJ8" s="30" t="b">
        <f t="shared" si="9"/>
        <v>0</v>
      </c>
      <c r="AK8" s="31" t="b">
        <f t="shared" si="10"/>
        <v>0</v>
      </c>
      <c r="AL8" s="31" t="b">
        <f t="shared" si="11"/>
        <v>0</v>
      </c>
      <c r="AM8" s="31" t="b">
        <f t="shared" si="12"/>
        <v>0</v>
      </c>
      <c r="AN8" s="31" t="b">
        <f t="shared" si="13"/>
        <v>0</v>
      </c>
      <c r="AO8" s="31" t="b">
        <f t="shared" si="14"/>
        <v>0</v>
      </c>
      <c r="AP8" s="31" t="b">
        <f t="shared" si="15"/>
        <v>0</v>
      </c>
      <c r="AQ8" s="31" t="b">
        <f t="shared" si="16"/>
        <v>0</v>
      </c>
      <c r="AR8" s="30" t="b">
        <f t="shared" si="17"/>
        <v>0</v>
      </c>
      <c r="AS8" s="32" t="b">
        <f t="shared" si="18"/>
        <v>0</v>
      </c>
      <c r="AU8" s="30" t="b">
        <f>$L8+1&gt;CEILING($AU$4*'Forsendur við útreikning'!$C$10,1)</f>
        <v>0</v>
      </c>
      <c r="AV8" s="31" t="b">
        <f>$L8+1&gt;CEILING($AV$4*'Forsendur við útreikning'!$C$10,1)</f>
        <v>0</v>
      </c>
      <c r="AX8" s="30" t="b">
        <f t="shared" si="19"/>
        <v>0</v>
      </c>
      <c r="BA8" s="30" t="b">
        <f t="shared" si="20"/>
        <v>0</v>
      </c>
      <c r="BB8" t="b">
        <f t="shared" si="21"/>
        <v>0</v>
      </c>
      <c r="BD8" s="30" t="b">
        <f t="shared" si="22"/>
        <v>0</v>
      </c>
      <c r="BE8" t="b">
        <f t="shared" si="23"/>
        <v>0</v>
      </c>
      <c r="BG8" s="30" t="b">
        <f t="shared" si="24"/>
        <v>0</v>
      </c>
      <c r="BH8" s="31" t="b">
        <f t="shared" si="25"/>
        <v>0</v>
      </c>
      <c r="BI8" s="31" t="b">
        <f t="shared" si="26"/>
        <v>0</v>
      </c>
      <c r="BJ8" s="31" t="b">
        <f t="shared" si="27"/>
        <v>0</v>
      </c>
      <c r="BK8" s="31" t="b">
        <f t="shared" si="28"/>
        <v>0</v>
      </c>
      <c r="BL8" s="31" t="b">
        <f t="shared" si="29"/>
        <v>0</v>
      </c>
      <c r="BM8" s="31" t="b">
        <f t="shared" si="30"/>
        <v>0</v>
      </c>
      <c r="BN8" s="34" t="b">
        <f t="shared" si="31"/>
        <v>0</v>
      </c>
      <c r="BO8" s="35" t="b">
        <f t="shared" si="32"/>
        <v>0</v>
      </c>
      <c r="BP8" s="35" t="b">
        <f t="shared" si="33"/>
        <v>0</v>
      </c>
      <c r="BR8" s="36" t="b">
        <f t="shared" si="34"/>
        <v>0</v>
      </c>
      <c r="BS8" s="29" t="b">
        <f t="shared" si="35"/>
        <v>0</v>
      </c>
      <c r="BT8" s="29" t="b">
        <f t="shared" si="36"/>
        <v>0</v>
      </c>
      <c r="BU8" s="29" t="b">
        <f t="shared" si="37"/>
        <v>0</v>
      </c>
      <c r="BV8" s="29" t="b">
        <f t="shared" si="38"/>
        <v>0</v>
      </c>
      <c r="BW8" s="29" t="b">
        <f t="shared" si="39"/>
        <v>0</v>
      </c>
      <c r="BX8" s="29" t="b">
        <f t="shared" si="40"/>
        <v>0</v>
      </c>
      <c r="BY8" s="29" t="b">
        <f t="shared" si="41"/>
        <v>0</v>
      </c>
      <c r="BZ8" s="29" t="b">
        <f t="shared" si="42"/>
        <v>0</v>
      </c>
      <c r="CA8" s="29" t="b">
        <f t="shared" si="43"/>
        <v>0</v>
      </c>
      <c r="CB8" s="29" t="b">
        <f t="shared" si="44"/>
        <v>0</v>
      </c>
      <c r="CC8" s="29" t="b">
        <f t="shared" si="45"/>
        <v>0</v>
      </c>
      <c r="CD8" t="b">
        <f t="shared" si="46"/>
        <v>0</v>
      </c>
      <c r="CE8" t="b">
        <f t="shared" si="47"/>
        <v>0</v>
      </c>
      <c r="CF8" t="b">
        <f t="shared" si="48"/>
        <v>0</v>
      </c>
      <c r="CG8" t="b">
        <f t="shared" si="49"/>
        <v>0</v>
      </c>
      <c r="CH8" t="b">
        <f t="shared" si="50"/>
        <v>0</v>
      </c>
      <c r="CI8" t="b">
        <f t="shared" si="51"/>
        <v>0</v>
      </c>
      <c r="CJ8" t="b">
        <f t="shared" si="52"/>
        <v>0</v>
      </c>
    </row>
    <row r="9" spans="1:88" x14ac:dyDescent="0.3">
      <c r="A9">
        <v>5</v>
      </c>
      <c r="C9" s="16"/>
      <c r="D9" s="16"/>
      <c r="E9" s="25"/>
      <c r="F9" s="25"/>
      <c r="G9" s="25"/>
      <c r="H9" s="25"/>
      <c r="I9" s="16"/>
      <c r="J9" s="26"/>
      <c r="K9" s="26"/>
      <c r="L9" s="26"/>
      <c r="M9" s="16"/>
      <c r="N9" s="27"/>
      <c r="O9" s="27"/>
      <c r="P9" s="16"/>
      <c r="Q9" s="28"/>
      <c r="R9" s="28"/>
      <c r="S9" s="1"/>
      <c r="T9" s="23" t="str">
        <f t="shared" si="0"/>
        <v/>
      </c>
      <c r="U9" s="24" t="str">
        <f t="shared" si="1"/>
        <v/>
      </c>
      <c r="W9" s="30" t="b">
        <f t="shared" si="2"/>
        <v>0</v>
      </c>
      <c r="X9" t="b">
        <f t="shared" si="3"/>
        <v>0</v>
      </c>
      <c r="Y9" t="b">
        <f t="shared" si="4"/>
        <v>0</v>
      </c>
      <c r="Z9" t="b">
        <f t="shared" si="5"/>
        <v>1</v>
      </c>
      <c r="AA9" t="b">
        <f t="shared" si="6"/>
        <v>1</v>
      </c>
      <c r="AB9" t="b">
        <f t="shared" si="7"/>
        <v>1</v>
      </c>
      <c r="AC9" t="b">
        <f t="shared" si="8"/>
        <v>1</v>
      </c>
      <c r="AD9" s="30" t="b">
        <f>F9+1&gt;CEILING(0.5*'Forsendur við útreikning'!$C$6,1)</f>
        <v>0</v>
      </c>
      <c r="AE9" t="b">
        <f>G9+1&gt;CEILING(0.5*'Forsendur við útreikning'!$C$7,1)</f>
        <v>0</v>
      </c>
      <c r="AF9" t="b">
        <f>H9+1&gt;CEILING(0.5*'Forsendur við útreikning'!$C$8,1)</f>
        <v>0</v>
      </c>
      <c r="AG9" s="30" t="b">
        <f>F9+1&gt;CEILING(0.25*'Forsendur við útreikning'!$C$6,1)</f>
        <v>0</v>
      </c>
      <c r="AH9" t="b">
        <f>G9+1&gt;CEILING(0.25*'Forsendur við útreikning'!$C$7,1)</f>
        <v>0</v>
      </c>
      <c r="AI9" t="b">
        <f>H9+1&gt;CEILING(0.25*'Forsendur við útreikning'!$C$8,1)</f>
        <v>0</v>
      </c>
      <c r="AJ9" s="30" t="b">
        <f t="shared" si="9"/>
        <v>0</v>
      </c>
      <c r="AK9" s="31" t="b">
        <f t="shared" si="10"/>
        <v>0</v>
      </c>
      <c r="AL9" s="31" t="b">
        <f t="shared" si="11"/>
        <v>0</v>
      </c>
      <c r="AM9" s="31" t="b">
        <f t="shared" si="12"/>
        <v>0</v>
      </c>
      <c r="AN9" s="31" t="b">
        <f t="shared" si="13"/>
        <v>0</v>
      </c>
      <c r="AO9" s="31" t="b">
        <f t="shared" si="14"/>
        <v>0</v>
      </c>
      <c r="AP9" s="31" t="b">
        <f t="shared" si="15"/>
        <v>0</v>
      </c>
      <c r="AQ9" s="31" t="b">
        <f t="shared" si="16"/>
        <v>0</v>
      </c>
      <c r="AR9" s="30" t="b">
        <f t="shared" si="17"/>
        <v>0</v>
      </c>
      <c r="AS9" s="32" t="b">
        <f t="shared" si="18"/>
        <v>0</v>
      </c>
      <c r="AU9" s="30" t="b">
        <f>$L9+1&gt;CEILING($AU$4*'Forsendur við útreikning'!$C$10,1)</f>
        <v>0</v>
      </c>
      <c r="AV9" s="31" t="b">
        <f>$L9+1&gt;CEILING($AV$4*'Forsendur við útreikning'!$C$10,1)</f>
        <v>0</v>
      </c>
      <c r="AX9" s="30" t="b">
        <f t="shared" si="19"/>
        <v>0</v>
      </c>
      <c r="BA9" s="30" t="b">
        <f t="shared" si="20"/>
        <v>0</v>
      </c>
      <c r="BB9" t="b">
        <f t="shared" si="21"/>
        <v>0</v>
      </c>
      <c r="BD9" s="30" t="b">
        <f>E9+J9+N9+O9+1&gt;$BD$4</f>
        <v>0</v>
      </c>
      <c r="BE9" t="b">
        <f t="shared" si="23"/>
        <v>0</v>
      </c>
      <c r="BG9" s="30" t="b">
        <f t="shared" si="24"/>
        <v>0</v>
      </c>
      <c r="BH9" s="31" t="b">
        <f t="shared" si="25"/>
        <v>0</v>
      </c>
      <c r="BI9" s="31" t="b">
        <f t="shared" si="26"/>
        <v>0</v>
      </c>
      <c r="BJ9" s="31" t="b">
        <f t="shared" si="27"/>
        <v>0</v>
      </c>
      <c r="BK9" s="31" t="b">
        <f t="shared" si="28"/>
        <v>0</v>
      </c>
      <c r="BL9" s="31" t="b">
        <f t="shared" si="29"/>
        <v>0</v>
      </c>
      <c r="BM9" s="31" t="b">
        <f t="shared" si="30"/>
        <v>0</v>
      </c>
      <c r="BN9" s="34" t="b">
        <f t="shared" si="31"/>
        <v>0</v>
      </c>
      <c r="BO9" s="35" t="b">
        <f t="shared" si="32"/>
        <v>0</v>
      </c>
      <c r="BP9" s="35" t="b">
        <f t="shared" si="33"/>
        <v>0</v>
      </c>
      <c r="BR9" s="36" t="b">
        <f t="shared" si="34"/>
        <v>0</v>
      </c>
      <c r="BS9" s="29" t="b">
        <f t="shared" si="35"/>
        <v>0</v>
      </c>
      <c r="BT9" s="29" t="b">
        <f t="shared" si="36"/>
        <v>0</v>
      </c>
      <c r="BU9" s="29" t="b">
        <f t="shared" si="37"/>
        <v>0</v>
      </c>
      <c r="BV9" s="29" t="b">
        <f t="shared" si="38"/>
        <v>0</v>
      </c>
      <c r="BW9" s="29" t="b">
        <f t="shared" si="39"/>
        <v>0</v>
      </c>
      <c r="BX9" s="29" t="b">
        <f t="shared" si="40"/>
        <v>0</v>
      </c>
      <c r="BY9" s="29" t="b">
        <f t="shared" si="41"/>
        <v>0</v>
      </c>
      <c r="BZ9" s="29" t="b">
        <f t="shared" si="42"/>
        <v>0</v>
      </c>
      <c r="CA9" s="29" t="b">
        <f t="shared" si="43"/>
        <v>0</v>
      </c>
      <c r="CB9" s="29" t="b">
        <f t="shared" si="44"/>
        <v>0</v>
      </c>
      <c r="CC9" s="29" t="b">
        <f t="shared" si="45"/>
        <v>0</v>
      </c>
      <c r="CD9" t="b">
        <f t="shared" si="46"/>
        <v>0</v>
      </c>
      <c r="CE9" t="b">
        <f t="shared" si="47"/>
        <v>0</v>
      </c>
      <c r="CF9" t="b">
        <f t="shared" si="48"/>
        <v>0</v>
      </c>
      <c r="CG9" t="b">
        <f t="shared" si="49"/>
        <v>0</v>
      </c>
      <c r="CH9" t="b">
        <f t="shared" si="50"/>
        <v>0</v>
      </c>
      <c r="CI9" t="b">
        <f t="shared" si="51"/>
        <v>0</v>
      </c>
      <c r="CJ9" t="b">
        <f t="shared" si="52"/>
        <v>0</v>
      </c>
    </row>
    <row r="10" spans="1:88" x14ac:dyDescent="0.3">
      <c r="A10">
        <v>6</v>
      </c>
      <c r="C10" s="16"/>
      <c r="D10" s="16"/>
      <c r="E10" s="25"/>
      <c r="F10" s="25"/>
      <c r="G10" s="25"/>
      <c r="H10" s="25"/>
      <c r="I10" s="16"/>
      <c r="J10" s="26"/>
      <c r="K10" s="26"/>
      <c r="L10" s="26"/>
      <c r="M10" s="16"/>
      <c r="N10" s="27"/>
      <c r="O10" s="27"/>
      <c r="P10" s="16"/>
      <c r="Q10" s="28"/>
      <c r="R10" s="28"/>
      <c r="S10" s="1"/>
      <c r="T10" s="23" t="str">
        <f t="shared" si="0"/>
        <v/>
      </c>
      <c r="U10" s="24" t="str">
        <f t="shared" si="1"/>
        <v/>
      </c>
      <c r="W10" s="30" t="b">
        <f t="shared" si="2"/>
        <v>0</v>
      </c>
      <c r="X10" t="b">
        <f t="shared" si="3"/>
        <v>0</v>
      </c>
      <c r="Y10" t="b">
        <f t="shared" si="4"/>
        <v>0</v>
      </c>
      <c r="Z10" t="b">
        <f t="shared" si="5"/>
        <v>1</v>
      </c>
      <c r="AA10" t="b">
        <f t="shared" si="6"/>
        <v>1</v>
      </c>
      <c r="AB10" t="b">
        <f t="shared" si="7"/>
        <v>1</v>
      </c>
      <c r="AC10" t="b">
        <f t="shared" si="8"/>
        <v>1</v>
      </c>
      <c r="AD10" s="30" t="b">
        <f>F10+1&gt;CEILING(0.5*'Forsendur við útreikning'!$C$6,1)</f>
        <v>0</v>
      </c>
      <c r="AE10" t="b">
        <f>G10+1&gt;CEILING(0.5*'Forsendur við útreikning'!$C$7,1)</f>
        <v>0</v>
      </c>
      <c r="AF10" t="b">
        <f>H10+1&gt;CEILING(0.5*'Forsendur við útreikning'!$C$8,1)</f>
        <v>0</v>
      </c>
      <c r="AG10" s="30" t="b">
        <f>F10+1&gt;CEILING(0.25*'Forsendur við útreikning'!$C$6,1)</f>
        <v>0</v>
      </c>
      <c r="AH10" t="b">
        <f>G10+1&gt;CEILING(0.25*'Forsendur við útreikning'!$C$7,1)</f>
        <v>0</v>
      </c>
      <c r="AI10" t="b">
        <f>H10+1&gt;CEILING(0.25*'Forsendur við útreikning'!$C$8,1)</f>
        <v>0</v>
      </c>
      <c r="AJ10" s="30" t="b">
        <f t="shared" si="9"/>
        <v>0</v>
      </c>
      <c r="AK10" s="31" t="b">
        <f t="shared" si="10"/>
        <v>0</v>
      </c>
      <c r="AL10" s="31" t="b">
        <f t="shared" si="11"/>
        <v>0</v>
      </c>
      <c r="AM10" s="31" t="b">
        <f t="shared" si="12"/>
        <v>0</v>
      </c>
      <c r="AN10" s="31" t="b">
        <f t="shared" si="13"/>
        <v>0</v>
      </c>
      <c r="AO10" s="31" t="b">
        <f t="shared" si="14"/>
        <v>0</v>
      </c>
      <c r="AP10" s="31" t="b">
        <f t="shared" si="15"/>
        <v>0</v>
      </c>
      <c r="AQ10" s="31" t="b">
        <f t="shared" si="16"/>
        <v>0</v>
      </c>
      <c r="AR10" s="30" t="b">
        <f t="shared" si="17"/>
        <v>0</v>
      </c>
      <c r="AS10" s="32" t="b">
        <f t="shared" si="18"/>
        <v>0</v>
      </c>
      <c r="AU10" s="30" t="b">
        <f>$L10+1&gt;CEILING($AU$4*'Forsendur við útreikning'!$C$10,1)</f>
        <v>0</v>
      </c>
      <c r="AV10" s="31" t="b">
        <f>$L10+1&gt;CEILING($AV$4*'Forsendur við útreikning'!$C$10,1)</f>
        <v>0</v>
      </c>
      <c r="AX10" s="30" t="b">
        <f t="shared" si="19"/>
        <v>0</v>
      </c>
      <c r="BA10" s="30" t="b">
        <f t="shared" si="20"/>
        <v>0</v>
      </c>
      <c r="BB10" t="b">
        <f t="shared" si="21"/>
        <v>0</v>
      </c>
      <c r="BD10" s="30" t="b">
        <f t="shared" si="22"/>
        <v>0</v>
      </c>
      <c r="BE10" t="b">
        <f t="shared" si="23"/>
        <v>0</v>
      </c>
      <c r="BG10" s="30" t="b">
        <f t="shared" si="24"/>
        <v>0</v>
      </c>
      <c r="BH10" s="31" t="b">
        <f t="shared" si="25"/>
        <v>0</v>
      </c>
      <c r="BI10" s="31" t="b">
        <f t="shared" si="26"/>
        <v>0</v>
      </c>
      <c r="BJ10" s="31" t="b">
        <f t="shared" si="27"/>
        <v>0</v>
      </c>
      <c r="BK10" s="31" t="b">
        <f t="shared" si="28"/>
        <v>0</v>
      </c>
      <c r="BL10" s="31" t="b">
        <f t="shared" si="29"/>
        <v>0</v>
      </c>
      <c r="BM10" s="31" t="b">
        <f t="shared" si="30"/>
        <v>0</v>
      </c>
      <c r="BN10" s="34" t="b">
        <f t="shared" si="31"/>
        <v>0</v>
      </c>
      <c r="BO10" s="35" t="b">
        <f t="shared" si="32"/>
        <v>0</v>
      </c>
      <c r="BP10" s="35" t="b">
        <f t="shared" si="33"/>
        <v>0</v>
      </c>
      <c r="BR10" s="36" t="b">
        <f t="shared" si="34"/>
        <v>0</v>
      </c>
      <c r="BS10" s="29" t="b">
        <f t="shared" si="35"/>
        <v>0</v>
      </c>
      <c r="BT10" s="29" t="b">
        <f t="shared" si="36"/>
        <v>0</v>
      </c>
      <c r="BU10" s="29" t="b">
        <f t="shared" si="37"/>
        <v>0</v>
      </c>
      <c r="BV10" s="29" t="b">
        <f t="shared" si="38"/>
        <v>0</v>
      </c>
      <c r="BW10" s="29" t="b">
        <f t="shared" si="39"/>
        <v>0</v>
      </c>
      <c r="BX10" s="29" t="b">
        <f t="shared" si="40"/>
        <v>0</v>
      </c>
      <c r="BY10" s="29" t="b">
        <f t="shared" si="41"/>
        <v>0</v>
      </c>
      <c r="BZ10" s="29" t="b">
        <f t="shared" si="42"/>
        <v>0</v>
      </c>
      <c r="CA10" s="29" t="b">
        <f t="shared" si="43"/>
        <v>0</v>
      </c>
      <c r="CB10" s="29" t="b">
        <f t="shared" si="44"/>
        <v>0</v>
      </c>
      <c r="CC10" s="29" t="b">
        <f t="shared" si="45"/>
        <v>0</v>
      </c>
      <c r="CD10" t="b">
        <f t="shared" si="46"/>
        <v>0</v>
      </c>
      <c r="CE10" t="b">
        <f t="shared" si="47"/>
        <v>0</v>
      </c>
      <c r="CF10" t="b">
        <f t="shared" si="48"/>
        <v>0</v>
      </c>
      <c r="CG10" t="b">
        <f t="shared" si="49"/>
        <v>0</v>
      </c>
      <c r="CH10" t="b">
        <f t="shared" si="50"/>
        <v>0</v>
      </c>
      <c r="CI10" t="b">
        <f t="shared" si="51"/>
        <v>0</v>
      </c>
      <c r="CJ10" t="b">
        <f t="shared" si="52"/>
        <v>0</v>
      </c>
    </row>
    <row r="11" spans="1:88" x14ac:dyDescent="0.3">
      <c r="A11">
        <v>7</v>
      </c>
      <c r="C11" s="16"/>
      <c r="D11" s="16"/>
      <c r="E11" s="25"/>
      <c r="F11" s="25"/>
      <c r="G11" s="25"/>
      <c r="H11" s="25"/>
      <c r="I11" s="16"/>
      <c r="J11" s="26"/>
      <c r="K11" s="26"/>
      <c r="L11" s="26"/>
      <c r="M11" s="16"/>
      <c r="N11" s="27"/>
      <c r="O11" s="27"/>
      <c r="P11" s="16"/>
      <c r="Q11" s="28"/>
      <c r="R11" s="28"/>
      <c r="S11" s="1"/>
      <c r="T11" s="23" t="str">
        <f t="shared" si="0"/>
        <v/>
      </c>
      <c r="U11" s="24" t="str">
        <f t="shared" si="1"/>
        <v/>
      </c>
      <c r="W11" s="30" t="b">
        <f t="shared" si="2"/>
        <v>0</v>
      </c>
      <c r="X11" t="b">
        <f t="shared" si="3"/>
        <v>0</v>
      </c>
      <c r="Y11" t="b">
        <f t="shared" si="4"/>
        <v>0</v>
      </c>
      <c r="Z11" t="b">
        <f t="shared" si="5"/>
        <v>1</v>
      </c>
      <c r="AA11" t="b">
        <f t="shared" si="6"/>
        <v>1</v>
      </c>
      <c r="AB11" t="b">
        <f t="shared" si="7"/>
        <v>1</v>
      </c>
      <c r="AC11" t="b">
        <f t="shared" si="8"/>
        <v>1</v>
      </c>
      <c r="AD11" s="30" t="b">
        <f>F11+1&gt;CEILING(0.5*'Forsendur við útreikning'!$C$6,1)</f>
        <v>0</v>
      </c>
      <c r="AE11" t="b">
        <f>G11+1&gt;CEILING(0.5*'Forsendur við útreikning'!$C$7,1)</f>
        <v>0</v>
      </c>
      <c r="AF11" t="b">
        <f>H11+1&gt;CEILING(0.5*'Forsendur við útreikning'!$C$8,1)</f>
        <v>0</v>
      </c>
      <c r="AG11" s="30" t="b">
        <f>F11+1&gt;CEILING(0.25*'Forsendur við útreikning'!$C$6,1)</f>
        <v>0</v>
      </c>
      <c r="AH11" t="b">
        <f>G11+1&gt;CEILING(0.25*'Forsendur við útreikning'!$C$7,1)</f>
        <v>0</v>
      </c>
      <c r="AI11" t="b">
        <f>H11+1&gt;CEILING(0.25*'Forsendur við útreikning'!$C$8,1)</f>
        <v>0</v>
      </c>
      <c r="AJ11" s="30" t="b">
        <f t="shared" si="9"/>
        <v>0</v>
      </c>
      <c r="AK11" s="31" t="b">
        <f t="shared" si="10"/>
        <v>0</v>
      </c>
      <c r="AL11" s="31" t="b">
        <f t="shared" si="11"/>
        <v>0</v>
      </c>
      <c r="AM11" s="31" t="b">
        <f t="shared" si="12"/>
        <v>0</v>
      </c>
      <c r="AN11" s="31" t="b">
        <f t="shared" si="13"/>
        <v>0</v>
      </c>
      <c r="AO11" s="31" t="b">
        <f t="shared" si="14"/>
        <v>0</v>
      </c>
      <c r="AP11" s="31" t="b">
        <f t="shared" si="15"/>
        <v>0</v>
      </c>
      <c r="AQ11" s="31" t="b">
        <f t="shared" si="16"/>
        <v>0</v>
      </c>
      <c r="AR11" s="30" t="b">
        <f t="shared" si="17"/>
        <v>0</v>
      </c>
      <c r="AS11" s="32" t="b">
        <f t="shared" si="18"/>
        <v>0</v>
      </c>
      <c r="AU11" s="30" t="b">
        <f>$L11+1&gt;CEILING($AU$4*'Forsendur við útreikning'!$C$10,1)</f>
        <v>0</v>
      </c>
      <c r="AV11" s="31" t="b">
        <f>$L11+1&gt;CEILING($AV$4*'Forsendur við útreikning'!$C$10,1)</f>
        <v>0</v>
      </c>
      <c r="AX11" s="30" t="b">
        <f t="shared" si="19"/>
        <v>0</v>
      </c>
      <c r="BA11" s="30" t="b">
        <f t="shared" si="20"/>
        <v>0</v>
      </c>
      <c r="BB11" t="b">
        <f t="shared" si="21"/>
        <v>0</v>
      </c>
      <c r="BD11" s="30" t="b">
        <f t="shared" si="22"/>
        <v>0</v>
      </c>
      <c r="BE11" t="b">
        <f t="shared" si="23"/>
        <v>0</v>
      </c>
      <c r="BG11" s="30" t="b">
        <f t="shared" si="24"/>
        <v>0</v>
      </c>
      <c r="BH11" s="31" t="b">
        <f t="shared" si="25"/>
        <v>0</v>
      </c>
      <c r="BI11" s="31" t="b">
        <f t="shared" si="26"/>
        <v>0</v>
      </c>
      <c r="BJ11" s="31" t="b">
        <f t="shared" si="27"/>
        <v>0</v>
      </c>
      <c r="BK11" s="31" t="b">
        <f t="shared" si="28"/>
        <v>0</v>
      </c>
      <c r="BL11" s="31" t="b">
        <f t="shared" si="29"/>
        <v>0</v>
      </c>
      <c r="BM11" s="31" t="b">
        <f t="shared" si="30"/>
        <v>0</v>
      </c>
      <c r="BN11" s="34" t="b">
        <f t="shared" si="31"/>
        <v>0</v>
      </c>
      <c r="BO11" s="35" t="b">
        <f t="shared" si="32"/>
        <v>0</v>
      </c>
      <c r="BP11" s="35" t="b">
        <f t="shared" si="33"/>
        <v>0</v>
      </c>
      <c r="BR11" s="36" t="b">
        <f t="shared" si="34"/>
        <v>0</v>
      </c>
      <c r="BS11" s="29" t="b">
        <f t="shared" si="35"/>
        <v>0</v>
      </c>
      <c r="BT11" s="29" t="b">
        <f t="shared" si="36"/>
        <v>0</v>
      </c>
      <c r="BU11" s="29" t="b">
        <f t="shared" si="37"/>
        <v>0</v>
      </c>
      <c r="BV11" s="29" t="b">
        <f t="shared" si="38"/>
        <v>0</v>
      </c>
      <c r="BW11" s="29" t="b">
        <f t="shared" si="39"/>
        <v>0</v>
      </c>
      <c r="BX11" s="29" t="b">
        <f t="shared" si="40"/>
        <v>0</v>
      </c>
      <c r="BY11" s="29" t="b">
        <f t="shared" si="41"/>
        <v>0</v>
      </c>
      <c r="BZ11" s="29" t="b">
        <f t="shared" si="42"/>
        <v>0</v>
      </c>
      <c r="CA11" s="29" t="b">
        <f t="shared" si="43"/>
        <v>0</v>
      </c>
      <c r="CB11" s="29" t="b">
        <f t="shared" si="44"/>
        <v>0</v>
      </c>
      <c r="CC11" s="29" t="b">
        <f t="shared" si="45"/>
        <v>0</v>
      </c>
      <c r="CD11" t="b">
        <f t="shared" si="46"/>
        <v>0</v>
      </c>
      <c r="CE11" t="b">
        <f t="shared" si="47"/>
        <v>0</v>
      </c>
      <c r="CF11" t="b">
        <f t="shared" si="48"/>
        <v>0</v>
      </c>
      <c r="CG11" t="b">
        <f t="shared" si="49"/>
        <v>0</v>
      </c>
      <c r="CH11" t="b">
        <f t="shared" si="50"/>
        <v>0</v>
      </c>
      <c r="CI11" t="b">
        <f t="shared" si="51"/>
        <v>0</v>
      </c>
      <c r="CJ11" t="b">
        <f t="shared" si="52"/>
        <v>0</v>
      </c>
    </row>
    <row r="12" spans="1:88" x14ac:dyDescent="0.3">
      <c r="A12">
        <v>8</v>
      </c>
      <c r="C12" s="16"/>
      <c r="D12" s="16"/>
      <c r="E12" s="25"/>
      <c r="F12" s="25"/>
      <c r="G12" s="25"/>
      <c r="H12" s="25"/>
      <c r="I12" s="16"/>
      <c r="J12" s="26"/>
      <c r="K12" s="26"/>
      <c r="L12" s="26"/>
      <c r="M12" s="16"/>
      <c r="N12" s="27"/>
      <c r="O12" s="27"/>
      <c r="P12" s="16"/>
      <c r="Q12" s="28"/>
      <c r="R12" s="28"/>
      <c r="S12" s="1"/>
      <c r="T12" s="23" t="str">
        <f t="shared" si="0"/>
        <v/>
      </c>
      <c r="U12" s="24" t="str">
        <f t="shared" si="1"/>
        <v/>
      </c>
      <c r="W12" s="30" t="b">
        <f t="shared" si="2"/>
        <v>0</v>
      </c>
      <c r="X12" t="b">
        <f t="shared" si="3"/>
        <v>0</v>
      </c>
      <c r="Y12" t="b">
        <f t="shared" si="4"/>
        <v>0</v>
      </c>
      <c r="Z12" t="b">
        <f t="shared" si="5"/>
        <v>1</v>
      </c>
      <c r="AA12" t="b">
        <f t="shared" si="6"/>
        <v>1</v>
      </c>
      <c r="AB12" t="b">
        <f t="shared" si="7"/>
        <v>1</v>
      </c>
      <c r="AC12" t="b">
        <f t="shared" si="8"/>
        <v>1</v>
      </c>
      <c r="AD12" s="30" t="b">
        <f>F12+1&gt;CEILING(0.5*'Forsendur við útreikning'!$C$6,1)</f>
        <v>0</v>
      </c>
      <c r="AE12" t="b">
        <f>G12+1&gt;CEILING(0.5*'Forsendur við útreikning'!$C$7,1)</f>
        <v>0</v>
      </c>
      <c r="AF12" t="b">
        <f>H12+1&gt;CEILING(0.5*'Forsendur við útreikning'!$C$8,1)</f>
        <v>0</v>
      </c>
      <c r="AG12" s="30" t="b">
        <f>F12+1&gt;CEILING(0.25*'Forsendur við útreikning'!$C$6,1)</f>
        <v>0</v>
      </c>
      <c r="AH12" t="b">
        <f>G12+1&gt;CEILING(0.25*'Forsendur við útreikning'!$C$7,1)</f>
        <v>0</v>
      </c>
      <c r="AI12" t="b">
        <f>H12+1&gt;CEILING(0.25*'Forsendur við útreikning'!$C$8,1)</f>
        <v>0</v>
      </c>
      <c r="AJ12" s="30" t="b">
        <f t="shared" si="9"/>
        <v>0</v>
      </c>
      <c r="AK12" s="31" t="b">
        <f t="shared" si="10"/>
        <v>0</v>
      </c>
      <c r="AL12" s="31" t="b">
        <f t="shared" si="11"/>
        <v>0</v>
      </c>
      <c r="AM12" s="31" t="b">
        <f t="shared" si="12"/>
        <v>0</v>
      </c>
      <c r="AN12" s="31" t="b">
        <f t="shared" si="13"/>
        <v>0</v>
      </c>
      <c r="AO12" s="31" t="b">
        <f t="shared" si="14"/>
        <v>0</v>
      </c>
      <c r="AP12" s="31" t="b">
        <f t="shared" si="15"/>
        <v>0</v>
      </c>
      <c r="AQ12" s="31" t="b">
        <f t="shared" si="16"/>
        <v>0</v>
      </c>
      <c r="AR12" s="30" t="b">
        <f t="shared" si="17"/>
        <v>0</v>
      </c>
      <c r="AS12" s="32" t="b">
        <f t="shared" si="18"/>
        <v>0</v>
      </c>
      <c r="AU12" s="30" t="b">
        <f>$L12+1&gt;CEILING($AU$4*'Forsendur við útreikning'!$C$10,1)</f>
        <v>0</v>
      </c>
      <c r="AV12" s="31" t="b">
        <f>$L12+1&gt;CEILING($AV$4*'Forsendur við útreikning'!$C$10,1)</f>
        <v>0</v>
      </c>
      <c r="AX12" s="30" t="b">
        <f t="shared" si="19"/>
        <v>0</v>
      </c>
      <c r="BA12" s="30" t="b">
        <f t="shared" si="20"/>
        <v>0</v>
      </c>
      <c r="BB12" t="b">
        <f t="shared" si="21"/>
        <v>0</v>
      </c>
      <c r="BD12" s="30" t="b">
        <f t="shared" si="22"/>
        <v>0</v>
      </c>
      <c r="BE12" t="b">
        <f t="shared" si="23"/>
        <v>0</v>
      </c>
      <c r="BG12" s="30" t="b">
        <f t="shared" si="24"/>
        <v>0</v>
      </c>
      <c r="BH12" s="31" t="b">
        <f t="shared" si="25"/>
        <v>0</v>
      </c>
      <c r="BI12" s="31" t="b">
        <f t="shared" si="26"/>
        <v>0</v>
      </c>
      <c r="BJ12" s="31" t="b">
        <f t="shared" si="27"/>
        <v>0</v>
      </c>
      <c r="BK12" s="31" t="b">
        <f t="shared" si="28"/>
        <v>0</v>
      </c>
      <c r="BL12" s="31" t="b">
        <f t="shared" si="29"/>
        <v>0</v>
      </c>
      <c r="BM12" s="31" t="b">
        <f t="shared" si="30"/>
        <v>0</v>
      </c>
      <c r="BN12" s="34" t="b">
        <f t="shared" si="31"/>
        <v>0</v>
      </c>
      <c r="BO12" s="35" t="b">
        <f t="shared" si="32"/>
        <v>0</v>
      </c>
      <c r="BP12" s="35" t="b">
        <f t="shared" si="33"/>
        <v>0</v>
      </c>
      <c r="BR12" s="36" t="b">
        <f t="shared" si="34"/>
        <v>0</v>
      </c>
      <c r="BS12" s="29" t="b">
        <f t="shared" si="35"/>
        <v>0</v>
      </c>
      <c r="BT12" s="29" t="b">
        <f t="shared" si="36"/>
        <v>0</v>
      </c>
      <c r="BU12" s="29" t="b">
        <f t="shared" si="37"/>
        <v>0</v>
      </c>
      <c r="BV12" s="29" t="b">
        <f t="shared" si="38"/>
        <v>0</v>
      </c>
      <c r="BW12" s="29" t="b">
        <f t="shared" si="39"/>
        <v>0</v>
      </c>
      <c r="BX12" s="29" t="b">
        <f t="shared" si="40"/>
        <v>0</v>
      </c>
      <c r="BY12" s="29" t="b">
        <f t="shared" si="41"/>
        <v>0</v>
      </c>
      <c r="BZ12" s="29" t="b">
        <f t="shared" si="42"/>
        <v>0</v>
      </c>
      <c r="CA12" s="29" t="b">
        <f t="shared" si="43"/>
        <v>0</v>
      </c>
      <c r="CB12" s="29" t="b">
        <f t="shared" si="44"/>
        <v>0</v>
      </c>
      <c r="CC12" s="29" t="b">
        <f t="shared" si="45"/>
        <v>0</v>
      </c>
      <c r="CD12" t="b">
        <f t="shared" si="46"/>
        <v>0</v>
      </c>
      <c r="CE12" t="b">
        <f t="shared" si="47"/>
        <v>0</v>
      </c>
      <c r="CF12" t="b">
        <f t="shared" si="48"/>
        <v>0</v>
      </c>
      <c r="CG12" t="b">
        <f t="shared" si="49"/>
        <v>0</v>
      </c>
      <c r="CH12" t="b">
        <f t="shared" si="50"/>
        <v>0</v>
      </c>
      <c r="CI12" t="b">
        <f t="shared" si="51"/>
        <v>0</v>
      </c>
      <c r="CJ12" t="b">
        <f t="shared" si="52"/>
        <v>0</v>
      </c>
    </row>
    <row r="13" spans="1:88" x14ac:dyDescent="0.3">
      <c r="A13">
        <v>9</v>
      </c>
      <c r="C13" s="16"/>
      <c r="D13" s="16"/>
      <c r="E13" s="25"/>
      <c r="F13" s="25"/>
      <c r="G13" s="25"/>
      <c r="H13" s="25"/>
      <c r="I13" s="16"/>
      <c r="J13" s="26"/>
      <c r="K13" s="26"/>
      <c r="L13" s="26"/>
      <c r="M13" s="16"/>
      <c r="N13" s="27"/>
      <c r="O13" s="27"/>
      <c r="P13" s="16"/>
      <c r="Q13" s="28"/>
      <c r="R13" s="28"/>
      <c r="S13" s="1"/>
      <c r="T13" s="23" t="str">
        <f t="shared" si="0"/>
        <v/>
      </c>
      <c r="U13" s="24" t="str">
        <f t="shared" si="1"/>
        <v/>
      </c>
      <c r="W13" s="30" t="b">
        <f t="shared" si="2"/>
        <v>0</v>
      </c>
      <c r="X13" t="b">
        <f t="shared" si="3"/>
        <v>0</v>
      </c>
      <c r="Y13" t="b">
        <f t="shared" si="4"/>
        <v>0</v>
      </c>
      <c r="Z13" t="b">
        <f t="shared" si="5"/>
        <v>1</v>
      </c>
      <c r="AA13" t="b">
        <f t="shared" si="6"/>
        <v>1</v>
      </c>
      <c r="AB13" t="b">
        <f t="shared" si="7"/>
        <v>1</v>
      </c>
      <c r="AC13" t="b">
        <f t="shared" si="8"/>
        <v>1</v>
      </c>
      <c r="AD13" s="30" t="b">
        <f>F13+1&gt;CEILING(0.5*'Forsendur við útreikning'!$C$6,1)</f>
        <v>0</v>
      </c>
      <c r="AE13" t="b">
        <f>G13+1&gt;CEILING(0.5*'Forsendur við útreikning'!$C$7,1)</f>
        <v>0</v>
      </c>
      <c r="AF13" t="b">
        <f>H13+1&gt;CEILING(0.5*'Forsendur við útreikning'!$C$8,1)</f>
        <v>0</v>
      </c>
      <c r="AG13" s="30" t="b">
        <f>F13+1&gt;CEILING(0.25*'Forsendur við útreikning'!$C$6,1)</f>
        <v>0</v>
      </c>
      <c r="AH13" t="b">
        <f>G13+1&gt;CEILING(0.25*'Forsendur við útreikning'!$C$7,1)</f>
        <v>0</v>
      </c>
      <c r="AI13" t="b">
        <f>H13+1&gt;CEILING(0.25*'Forsendur við útreikning'!$C$8,1)</f>
        <v>0</v>
      </c>
      <c r="AJ13" s="30" t="b">
        <f t="shared" si="9"/>
        <v>0</v>
      </c>
      <c r="AK13" s="31" t="b">
        <f t="shared" si="10"/>
        <v>0</v>
      </c>
      <c r="AL13" s="31" t="b">
        <f t="shared" si="11"/>
        <v>0</v>
      </c>
      <c r="AM13" s="31" t="b">
        <f t="shared" si="12"/>
        <v>0</v>
      </c>
      <c r="AN13" s="31" t="b">
        <f t="shared" si="13"/>
        <v>0</v>
      </c>
      <c r="AO13" s="31" t="b">
        <f t="shared" si="14"/>
        <v>0</v>
      </c>
      <c r="AP13" s="31" t="b">
        <f t="shared" si="15"/>
        <v>0</v>
      </c>
      <c r="AQ13" s="31" t="b">
        <f t="shared" si="16"/>
        <v>0</v>
      </c>
      <c r="AR13" s="30" t="b">
        <f t="shared" si="17"/>
        <v>0</v>
      </c>
      <c r="AS13" s="32" t="b">
        <f t="shared" si="18"/>
        <v>0</v>
      </c>
      <c r="AU13" s="30" t="b">
        <f>$L13+1&gt;CEILING($AU$4*'Forsendur við útreikning'!$C$10,1)</f>
        <v>0</v>
      </c>
      <c r="AV13" s="31" t="b">
        <f>$L13+1&gt;CEILING($AV$4*'Forsendur við útreikning'!$C$10,1)</f>
        <v>0</v>
      </c>
      <c r="AX13" s="30" t="b">
        <f t="shared" si="19"/>
        <v>0</v>
      </c>
      <c r="BA13" s="30" t="b">
        <f t="shared" si="20"/>
        <v>0</v>
      </c>
      <c r="BB13" t="b">
        <f t="shared" si="21"/>
        <v>0</v>
      </c>
      <c r="BD13" s="30" t="b">
        <f t="shared" si="22"/>
        <v>0</v>
      </c>
      <c r="BE13" t="b">
        <f t="shared" si="23"/>
        <v>0</v>
      </c>
      <c r="BG13" s="30" t="b">
        <f t="shared" si="24"/>
        <v>0</v>
      </c>
      <c r="BH13" s="31" t="b">
        <f t="shared" si="25"/>
        <v>0</v>
      </c>
      <c r="BI13" s="31" t="b">
        <f t="shared" si="26"/>
        <v>0</v>
      </c>
      <c r="BJ13" s="31" t="b">
        <f t="shared" si="27"/>
        <v>0</v>
      </c>
      <c r="BK13" s="31" t="b">
        <f t="shared" si="28"/>
        <v>0</v>
      </c>
      <c r="BL13" s="31" t="b">
        <f t="shared" si="29"/>
        <v>0</v>
      </c>
      <c r="BM13" s="31" t="b">
        <f t="shared" si="30"/>
        <v>0</v>
      </c>
      <c r="BN13" s="34" t="b">
        <f t="shared" si="31"/>
        <v>0</v>
      </c>
      <c r="BO13" s="35" t="b">
        <f t="shared" si="32"/>
        <v>0</v>
      </c>
      <c r="BP13" s="35" t="b">
        <f t="shared" si="33"/>
        <v>0</v>
      </c>
      <c r="BR13" s="36" t="b">
        <f t="shared" si="34"/>
        <v>0</v>
      </c>
      <c r="BS13" s="29" t="b">
        <f t="shared" si="35"/>
        <v>0</v>
      </c>
      <c r="BT13" s="29" t="b">
        <f t="shared" si="36"/>
        <v>0</v>
      </c>
      <c r="BU13" s="29" t="b">
        <f t="shared" si="37"/>
        <v>0</v>
      </c>
      <c r="BV13" s="29" t="b">
        <f t="shared" si="38"/>
        <v>0</v>
      </c>
      <c r="BW13" s="29" t="b">
        <f t="shared" si="39"/>
        <v>0</v>
      </c>
      <c r="BX13" s="29" t="b">
        <f t="shared" si="40"/>
        <v>0</v>
      </c>
      <c r="BY13" s="29" t="b">
        <f t="shared" si="41"/>
        <v>0</v>
      </c>
      <c r="BZ13" s="29" t="b">
        <f t="shared" si="42"/>
        <v>0</v>
      </c>
      <c r="CA13" s="29" t="b">
        <f t="shared" si="43"/>
        <v>0</v>
      </c>
      <c r="CB13" s="29" t="b">
        <f t="shared" si="44"/>
        <v>0</v>
      </c>
      <c r="CC13" s="29" t="b">
        <f t="shared" si="45"/>
        <v>0</v>
      </c>
      <c r="CD13" t="b">
        <f t="shared" si="46"/>
        <v>0</v>
      </c>
      <c r="CE13" t="b">
        <f t="shared" si="47"/>
        <v>0</v>
      </c>
      <c r="CF13" t="b">
        <f t="shared" si="48"/>
        <v>0</v>
      </c>
      <c r="CG13" t="b">
        <f t="shared" si="49"/>
        <v>0</v>
      </c>
      <c r="CH13" t="b">
        <f t="shared" si="50"/>
        <v>0</v>
      </c>
      <c r="CI13" t="b">
        <f t="shared" si="51"/>
        <v>0</v>
      </c>
      <c r="CJ13" t="b">
        <f t="shared" si="52"/>
        <v>0</v>
      </c>
    </row>
    <row r="14" spans="1:88" x14ac:dyDescent="0.3">
      <c r="A14">
        <v>10</v>
      </c>
      <c r="C14" s="16"/>
      <c r="D14" s="16"/>
      <c r="E14" s="25"/>
      <c r="F14" s="25"/>
      <c r="G14" s="25"/>
      <c r="H14" s="25"/>
      <c r="I14" s="16"/>
      <c r="J14" s="26"/>
      <c r="K14" s="26"/>
      <c r="L14" s="26"/>
      <c r="M14" s="16"/>
      <c r="N14" s="27"/>
      <c r="O14" s="27"/>
      <c r="P14" s="16"/>
      <c r="Q14" s="28"/>
      <c r="R14" s="28"/>
      <c r="S14" s="1"/>
      <c r="T14" s="23" t="str">
        <f t="shared" si="0"/>
        <v/>
      </c>
      <c r="U14" s="24" t="str">
        <f t="shared" si="1"/>
        <v/>
      </c>
      <c r="W14" s="30" t="b">
        <f t="shared" si="2"/>
        <v>0</v>
      </c>
      <c r="X14" t="b">
        <f t="shared" si="3"/>
        <v>0</v>
      </c>
      <c r="Y14" t="b">
        <f t="shared" si="4"/>
        <v>0</v>
      </c>
      <c r="Z14" t="b">
        <f t="shared" si="5"/>
        <v>1</v>
      </c>
      <c r="AA14" t="b">
        <f t="shared" si="6"/>
        <v>1</v>
      </c>
      <c r="AB14" t="b">
        <f t="shared" si="7"/>
        <v>1</v>
      </c>
      <c r="AC14" t="b">
        <f t="shared" si="8"/>
        <v>1</v>
      </c>
      <c r="AD14" s="30" t="b">
        <f>F14+1&gt;CEILING(0.5*'Forsendur við útreikning'!$C$6,1)</f>
        <v>0</v>
      </c>
      <c r="AE14" t="b">
        <f>G14+1&gt;CEILING(0.5*'Forsendur við útreikning'!$C$7,1)</f>
        <v>0</v>
      </c>
      <c r="AF14" t="b">
        <f>H14+1&gt;CEILING(0.5*'Forsendur við útreikning'!$C$8,1)</f>
        <v>0</v>
      </c>
      <c r="AG14" s="30" t="b">
        <f>F14+1&gt;CEILING(0.25*'Forsendur við útreikning'!$C$6,1)</f>
        <v>0</v>
      </c>
      <c r="AH14" t="b">
        <f>G14+1&gt;CEILING(0.25*'Forsendur við útreikning'!$C$7,1)</f>
        <v>0</v>
      </c>
      <c r="AI14" t="b">
        <f>H14+1&gt;CEILING(0.25*'Forsendur við útreikning'!$C$8,1)</f>
        <v>0</v>
      </c>
      <c r="AJ14" s="30" t="b">
        <f t="shared" si="9"/>
        <v>0</v>
      </c>
      <c r="AK14" s="31" t="b">
        <f t="shared" si="10"/>
        <v>0</v>
      </c>
      <c r="AL14" s="31" t="b">
        <f t="shared" si="11"/>
        <v>0</v>
      </c>
      <c r="AM14" s="31" t="b">
        <f t="shared" si="12"/>
        <v>0</v>
      </c>
      <c r="AN14" s="31" t="b">
        <f t="shared" si="13"/>
        <v>0</v>
      </c>
      <c r="AO14" s="31" t="b">
        <f t="shared" si="14"/>
        <v>0</v>
      </c>
      <c r="AP14" s="31" t="b">
        <f t="shared" si="15"/>
        <v>0</v>
      </c>
      <c r="AQ14" s="31" t="b">
        <f t="shared" si="16"/>
        <v>0</v>
      </c>
      <c r="AR14" s="30" t="b">
        <f t="shared" si="17"/>
        <v>0</v>
      </c>
      <c r="AS14" s="32" t="b">
        <f t="shared" si="18"/>
        <v>0</v>
      </c>
      <c r="AU14" s="30" t="b">
        <f>$L14+1&gt;CEILING($AU$4*'Forsendur við útreikning'!$C$10,1)</f>
        <v>0</v>
      </c>
      <c r="AV14" s="31" t="b">
        <f>$L14+1&gt;CEILING($AV$4*'Forsendur við útreikning'!$C$10,1)</f>
        <v>0</v>
      </c>
      <c r="AX14" s="30" t="b">
        <f t="shared" si="19"/>
        <v>0</v>
      </c>
      <c r="BA14" s="30" t="b">
        <f t="shared" si="20"/>
        <v>0</v>
      </c>
      <c r="BB14" t="b">
        <f t="shared" si="21"/>
        <v>0</v>
      </c>
      <c r="BD14" s="30" t="b">
        <f t="shared" si="22"/>
        <v>0</v>
      </c>
      <c r="BE14" t="b">
        <f t="shared" si="23"/>
        <v>0</v>
      </c>
      <c r="BG14" s="30" t="b">
        <f t="shared" si="24"/>
        <v>0</v>
      </c>
      <c r="BH14" s="31" t="b">
        <f t="shared" si="25"/>
        <v>0</v>
      </c>
      <c r="BI14" s="31" t="b">
        <f t="shared" si="26"/>
        <v>0</v>
      </c>
      <c r="BJ14" s="31" t="b">
        <f t="shared" si="27"/>
        <v>0</v>
      </c>
      <c r="BK14" s="31" t="b">
        <f t="shared" si="28"/>
        <v>0</v>
      </c>
      <c r="BL14" s="31" t="b">
        <f t="shared" si="29"/>
        <v>0</v>
      </c>
      <c r="BM14" s="31" t="b">
        <f t="shared" si="30"/>
        <v>0</v>
      </c>
      <c r="BN14" s="34" t="b">
        <f t="shared" si="31"/>
        <v>0</v>
      </c>
      <c r="BO14" s="35" t="b">
        <f t="shared" si="32"/>
        <v>0</v>
      </c>
      <c r="BP14" s="35" t="b">
        <f t="shared" si="33"/>
        <v>0</v>
      </c>
      <c r="BR14" s="36" t="b">
        <f t="shared" si="34"/>
        <v>0</v>
      </c>
      <c r="BS14" s="29" t="b">
        <f t="shared" si="35"/>
        <v>0</v>
      </c>
      <c r="BT14" s="29" t="b">
        <f t="shared" si="36"/>
        <v>0</v>
      </c>
      <c r="BU14" s="29" t="b">
        <f t="shared" si="37"/>
        <v>0</v>
      </c>
      <c r="BV14" s="29" t="b">
        <f t="shared" si="38"/>
        <v>0</v>
      </c>
      <c r="BW14" s="29" t="b">
        <f t="shared" si="39"/>
        <v>0</v>
      </c>
      <c r="BX14" s="29" t="b">
        <f t="shared" si="40"/>
        <v>0</v>
      </c>
      <c r="BY14" s="29" t="b">
        <f t="shared" si="41"/>
        <v>0</v>
      </c>
      <c r="BZ14" s="29" t="b">
        <f t="shared" si="42"/>
        <v>0</v>
      </c>
      <c r="CA14" s="29" t="b">
        <f t="shared" si="43"/>
        <v>0</v>
      </c>
      <c r="CB14" s="29" t="b">
        <f t="shared" si="44"/>
        <v>0</v>
      </c>
      <c r="CC14" s="29" t="b">
        <f t="shared" si="45"/>
        <v>0</v>
      </c>
      <c r="CD14" t="b">
        <f t="shared" si="46"/>
        <v>0</v>
      </c>
      <c r="CE14" t="b">
        <f t="shared" si="47"/>
        <v>0</v>
      </c>
      <c r="CF14" t="b">
        <f t="shared" si="48"/>
        <v>0</v>
      </c>
      <c r="CG14" t="b">
        <f t="shared" si="49"/>
        <v>0</v>
      </c>
      <c r="CH14" t="b">
        <f t="shared" si="50"/>
        <v>0</v>
      </c>
      <c r="CI14" t="b">
        <f t="shared" si="51"/>
        <v>0</v>
      </c>
      <c r="CJ14" t="b">
        <f t="shared" si="52"/>
        <v>0</v>
      </c>
    </row>
    <row r="15" spans="1:88" x14ac:dyDescent="0.3">
      <c r="A15">
        <v>11</v>
      </c>
      <c r="C15" s="16"/>
      <c r="D15" s="16"/>
      <c r="E15" s="25"/>
      <c r="F15" s="25"/>
      <c r="G15" s="25"/>
      <c r="H15" s="25"/>
      <c r="I15" s="16"/>
      <c r="J15" s="26"/>
      <c r="K15" s="26"/>
      <c r="L15" s="26"/>
      <c r="M15" s="16"/>
      <c r="N15" s="27"/>
      <c r="O15" s="27"/>
      <c r="P15" s="16"/>
      <c r="Q15" s="28"/>
      <c r="R15" s="28"/>
      <c r="S15" s="1"/>
      <c r="T15" s="23" t="str">
        <f t="shared" si="0"/>
        <v/>
      </c>
      <c r="U15" s="24" t="str">
        <f t="shared" si="1"/>
        <v/>
      </c>
      <c r="W15" s="30" t="b">
        <f t="shared" si="2"/>
        <v>0</v>
      </c>
      <c r="X15" t="b">
        <f t="shared" si="3"/>
        <v>0</v>
      </c>
      <c r="Y15" t="b">
        <f t="shared" si="4"/>
        <v>0</v>
      </c>
      <c r="Z15" t="b">
        <f t="shared" si="5"/>
        <v>1</v>
      </c>
      <c r="AA15" t="b">
        <f t="shared" si="6"/>
        <v>1</v>
      </c>
      <c r="AB15" t="b">
        <f t="shared" si="7"/>
        <v>1</v>
      </c>
      <c r="AC15" t="b">
        <f t="shared" si="8"/>
        <v>1</v>
      </c>
      <c r="AD15" s="30" t="b">
        <f>F15+1&gt;CEILING(0.5*'Forsendur við útreikning'!$C$6,1)</f>
        <v>0</v>
      </c>
      <c r="AE15" t="b">
        <f>G15+1&gt;CEILING(0.5*'Forsendur við útreikning'!$C$7,1)</f>
        <v>0</v>
      </c>
      <c r="AF15" t="b">
        <f>H15+1&gt;CEILING(0.5*'Forsendur við útreikning'!$C$8,1)</f>
        <v>0</v>
      </c>
      <c r="AG15" s="30" t="b">
        <f>F15+1&gt;CEILING(0.25*'Forsendur við útreikning'!$C$6,1)</f>
        <v>0</v>
      </c>
      <c r="AH15" t="b">
        <f>G15+1&gt;CEILING(0.25*'Forsendur við útreikning'!$C$7,1)</f>
        <v>0</v>
      </c>
      <c r="AI15" t="b">
        <f>H15+1&gt;CEILING(0.25*'Forsendur við útreikning'!$C$8,1)</f>
        <v>0</v>
      </c>
      <c r="AJ15" s="30" t="b">
        <f t="shared" si="9"/>
        <v>0</v>
      </c>
      <c r="AK15" s="31" t="b">
        <f t="shared" si="10"/>
        <v>0</v>
      </c>
      <c r="AL15" s="31" t="b">
        <f t="shared" si="11"/>
        <v>0</v>
      </c>
      <c r="AM15" s="31" t="b">
        <f t="shared" si="12"/>
        <v>0</v>
      </c>
      <c r="AN15" s="31" t="b">
        <f t="shared" si="13"/>
        <v>0</v>
      </c>
      <c r="AO15" s="31" t="b">
        <f t="shared" si="14"/>
        <v>0</v>
      </c>
      <c r="AP15" s="31" t="b">
        <f t="shared" si="15"/>
        <v>0</v>
      </c>
      <c r="AQ15" s="31" t="b">
        <f t="shared" si="16"/>
        <v>0</v>
      </c>
      <c r="AR15" s="30" t="b">
        <f t="shared" si="17"/>
        <v>0</v>
      </c>
      <c r="AS15" s="32" t="b">
        <f t="shared" si="18"/>
        <v>0</v>
      </c>
      <c r="AU15" s="30" t="b">
        <f>$L15+1&gt;CEILING($AU$4*'Forsendur við útreikning'!$C$10,1)</f>
        <v>0</v>
      </c>
      <c r="AV15" s="31" t="b">
        <f>$L15+1&gt;CEILING($AV$4*'Forsendur við útreikning'!$C$10,1)</f>
        <v>0</v>
      </c>
      <c r="AX15" s="30" t="b">
        <f t="shared" si="19"/>
        <v>0</v>
      </c>
      <c r="BA15" s="30" t="b">
        <f t="shared" si="20"/>
        <v>0</v>
      </c>
      <c r="BB15" t="b">
        <f t="shared" si="21"/>
        <v>0</v>
      </c>
      <c r="BD15" s="30" t="b">
        <f t="shared" si="22"/>
        <v>0</v>
      </c>
      <c r="BE15" t="b">
        <f t="shared" si="23"/>
        <v>0</v>
      </c>
      <c r="BG15" s="30" t="b">
        <f t="shared" si="24"/>
        <v>0</v>
      </c>
      <c r="BH15" s="31" t="b">
        <f t="shared" si="25"/>
        <v>0</v>
      </c>
      <c r="BI15" s="31" t="b">
        <f t="shared" si="26"/>
        <v>0</v>
      </c>
      <c r="BJ15" s="31" t="b">
        <f t="shared" si="27"/>
        <v>0</v>
      </c>
      <c r="BK15" s="31" t="b">
        <f t="shared" si="28"/>
        <v>0</v>
      </c>
      <c r="BL15" s="31" t="b">
        <f t="shared" si="29"/>
        <v>0</v>
      </c>
      <c r="BM15" s="31" t="b">
        <f t="shared" si="30"/>
        <v>0</v>
      </c>
      <c r="BN15" s="34" t="b">
        <f t="shared" si="31"/>
        <v>0</v>
      </c>
      <c r="BO15" s="35" t="b">
        <f t="shared" si="32"/>
        <v>0</v>
      </c>
      <c r="BP15" s="35" t="b">
        <f t="shared" si="33"/>
        <v>0</v>
      </c>
      <c r="BR15" s="36" t="b">
        <f t="shared" si="34"/>
        <v>0</v>
      </c>
      <c r="BS15" s="29" t="b">
        <f t="shared" si="35"/>
        <v>0</v>
      </c>
      <c r="BT15" s="29" t="b">
        <f t="shared" si="36"/>
        <v>0</v>
      </c>
      <c r="BU15" s="29" t="b">
        <f t="shared" si="37"/>
        <v>0</v>
      </c>
      <c r="BV15" s="29" t="b">
        <f t="shared" si="38"/>
        <v>0</v>
      </c>
      <c r="BW15" s="29" t="b">
        <f t="shared" si="39"/>
        <v>0</v>
      </c>
      <c r="BX15" s="29" t="b">
        <f t="shared" si="40"/>
        <v>0</v>
      </c>
      <c r="BY15" s="29" t="b">
        <f t="shared" si="41"/>
        <v>0</v>
      </c>
      <c r="BZ15" s="29" t="b">
        <f t="shared" si="42"/>
        <v>0</v>
      </c>
      <c r="CA15" s="29" t="b">
        <f t="shared" si="43"/>
        <v>0</v>
      </c>
      <c r="CB15" s="29" t="b">
        <f t="shared" si="44"/>
        <v>0</v>
      </c>
      <c r="CC15" s="29" t="b">
        <f t="shared" si="45"/>
        <v>0</v>
      </c>
      <c r="CD15" t="b">
        <f t="shared" si="46"/>
        <v>0</v>
      </c>
      <c r="CE15" t="b">
        <f t="shared" si="47"/>
        <v>0</v>
      </c>
      <c r="CF15" t="b">
        <f t="shared" si="48"/>
        <v>0</v>
      </c>
      <c r="CG15" t="b">
        <f t="shared" si="49"/>
        <v>0</v>
      </c>
      <c r="CH15" t="b">
        <f t="shared" si="50"/>
        <v>0</v>
      </c>
      <c r="CI15" t="b">
        <f t="shared" si="51"/>
        <v>0</v>
      </c>
      <c r="CJ15" t="b">
        <f t="shared" si="52"/>
        <v>0</v>
      </c>
    </row>
    <row r="16" spans="1:88" x14ac:dyDescent="0.3">
      <c r="A16">
        <v>12</v>
      </c>
      <c r="C16" s="16"/>
      <c r="D16" s="16"/>
      <c r="E16" s="25"/>
      <c r="F16" s="25"/>
      <c r="G16" s="25"/>
      <c r="H16" s="25"/>
      <c r="I16" s="16"/>
      <c r="J16" s="26"/>
      <c r="K16" s="26"/>
      <c r="L16" s="26"/>
      <c r="M16" s="16"/>
      <c r="N16" s="27"/>
      <c r="O16" s="27"/>
      <c r="P16" s="16"/>
      <c r="Q16" s="28"/>
      <c r="R16" s="28"/>
      <c r="S16" s="1"/>
      <c r="T16" s="23" t="str">
        <f t="shared" si="0"/>
        <v/>
      </c>
      <c r="U16" s="24" t="str">
        <f t="shared" si="1"/>
        <v/>
      </c>
      <c r="W16" s="30" t="b">
        <f t="shared" si="2"/>
        <v>0</v>
      </c>
      <c r="X16" t="b">
        <f t="shared" si="3"/>
        <v>0</v>
      </c>
      <c r="Y16" t="b">
        <f t="shared" si="4"/>
        <v>0</v>
      </c>
      <c r="Z16" t="b">
        <f t="shared" si="5"/>
        <v>1</v>
      </c>
      <c r="AA16" t="b">
        <f t="shared" si="6"/>
        <v>1</v>
      </c>
      <c r="AB16" t="b">
        <f t="shared" si="7"/>
        <v>1</v>
      </c>
      <c r="AC16" t="b">
        <f t="shared" si="8"/>
        <v>1</v>
      </c>
      <c r="AD16" s="30" t="b">
        <f>F16+1&gt;CEILING(0.5*'Forsendur við útreikning'!$C$6,1)</f>
        <v>0</v>
      </c>
      <c r="AE16" t="b">
        <f>G16+1&gt;CEILING(0.5*'Forsendur við útreikning'!$C$7,1)</f>
        <v>0</v>
      </c>
      <c r="AF16" t="b">
        <f>H16+1&gt;CEILING(0.5*'Forsendur við útreikning'!$C$8,1)</f>
        <v>0</v>
      </c>
      <c r="AG16" s="30" t="b">
        <f>F16+1&gt;CEILING(0.25*'Forsendur við útreikning'!$C$6,1)</f>
        <v>0</v>
      </c>
      <c r="AH16" t="b">
        <f>G16+1&gt;CEILING(0.25*'Forsendur við útreikning'!$C$7,1)</f>
        <v>0</v>
      </c>
      <c r="AI16" t="b">
        <f>H16+1&gt;CEILING(0.25*'Forsendur við útreikning'!$C$8,1)</f>
        <v>0</v>
      </c>
      <c r="AJ16" s="30" t="b">
        <f t="shared" si="9"/>
        <v>0</v>
      </c>
      <c r="AK16" s="31" t="b">
        <f t="shared" si="10"/>
        <v>0</v>
      </c>
      <c r="AL16" s="31" t="b">
        <f t="shared" si="11"/>
        <v>0</v>
      </c>
      <c r="AM16" s="31" t="b">
        <f t="shared" si="12"/>
        <v>0</v>
      </c>
      <c r="AN16" s="31" t="b">
        <f t="shared" si="13"/>
        <v>0</v>
      </c>
      <c r="AO16" s="31" t="b">
        <f t="shared" si="14"/>
        <v>0</v>
      </c>
      <c r="AP16" s="31" t="b">
        <f t="shared" si="15"/>
        <v>0</v>
      </c>
      <c r="AQ16" s="31" t="b">
        <f t="shared" si="16"/>
        <v>0</v>
      </c>
      <c r="AR16" s="30" t="b">
        <f t="shared" si="17"/>
        <v>0</v>
      </c>
      <c r="AS16" s="32" t="b">
        <f t="shared" si="18"/>
        <v>0</v>
      </c>
      <c r="AU16" s="30" t="b">
        <f>$L16+1&gt;CEILING($AU$4*'Forsendur við útreikning'!$C$10,1)</f>
        <v>0</v>
      </c>
      <c r="AV16" s="31" t="b">
        <f>$L16+1&gt;CEILING($AV$4*'Forsendur við útreikning'!$C$10,1)</f>
        <v>0</v>
      </c>
      <c r="AX16" s="30" t="b">
        <f t="shared" si="19"/>
        <v>0</v>
      </c>
      <c r="BA16" s="30" t="b">
        <f t="shared" si="20"/>
        <v>0</v>
      </c>
      <c r="BB16" t="b">
        <f t="shared" si="21"/>
        <v>0</v>
      </c>
      <c r="BD16" s="30" t="b">
        <f t="shared" si="22"/>
        <v>0</v>
      </c>
      <c r="BE16" t="b">
        <f t="shared" si="23"/>
        <v>0</v>
      </c>
      <c r="BG16" s="30" t="b">
        <f t="shared" si="24"/>
        <v>0</v>
      </c>
      <c r="BH16" s="31" t="b">
        <f t="shared" si="25"/>
        <v>0</v>
      </c>
      <c r="BI16" s="31" t="b">
        <f t="shared" si="26"/>
        <v>0</v>
      </c>
      <c r="BJ16" s="31" t="b">
        <f t="shared" si="27"/>
        <v>0</v>
      </c>
      <c r="BK16" s="31" t="b">
        <f t="shared" si="28"/>
        <v>0</v>
      </c>
      <c r="BL16" s="31" t="b">
        <f t="shared" si="29"/>
        <v>0</v>
      </c>
      <c r="BM16" s="31" t="b">
        <f t="shared" si="30"/>
        <v>0</v>
      </c>
      <c r="BN16" s="34" t="b">
        <f t="shared" si="31"/>
        <v>0</v>
      </c>
      <c r="BO16" s="35" t="b">
        <f t="shared" si="32"/>
        <v>0</v>
      </c>
      <c r="BP16" s="35" t="b">
        <f t="shared" si="33"/>
        <v>0</v>
      </c>
      <c r="BR16" s="36" t="b">
        <f t="shared" si="34"/>
        <v>0</v>
      </c>
      <c r="BS16" s="29" t="b">
        <f t="shared" si="35"/>
        <v>0</v>
      </c>
      <c r="BT16" s="29" t="b">
        <f t="shared" si="36"/>
        <v>0</v>
      </c>
      <c r="BU16" s="29" t="b">
        <f t="shared" si="37"/>
        <v>0</v>
      </c>
      <c r="BV16" s="29" t="b">
        <f t="shared" si="38"/>
        <v>0</v>
      </c>
      <c r="BW16" s="29" t="b">
        <f t="shared" si="39"/>
        <v>0</v>
      </c>
      <c r="BX16" s="29" t="b">
        <f t="shared" si="40"/>
        <v>0</v>
      </c>
      <c r="BY16" s="29" t="b">
        <f t="shared" si="41"/>
        <v>0</v>
      </c>
      <c r="BZ16" s="29" t="b">
        <f t="shared" si="42"/>
        <v>0</v>
      </c>
      <c r="CA16" s="29" t="b">
        <f t="shared" si="43"/>
        <v>0</v>
      </c>
      <c r="CB16" s="29" t="b">
        <f t="shared" si="44"/>
        <v>0</v>
      </c>
      <c r="CC16" s="29" t="b">
        <f t="shared" si="45"/>
        <v>0</v>
      </c>
      <c r="CD16" t="b">
        <f t="shared" si="46"/>
        <v>0</v>
      </c>
      <c r="CE16" t="b">
        <f t="shared" si="47"/>
        <v>0</v>
      </c>
      <c r="CF16" t="b">
        <f t="shared" si="48"/>
        <v>0</v>
      </c>
      <c r="CG16" t="b">
        <f t="shared" si="49"/>
        <v>0</v>
      </c>
      <c r="CH16" t="b">
        <f t="shared" si="50"/>
        <v>0</v>
      </c>
      <c r="CI16" t="b">
        <f t="shared" si="51"/>
        <v>0</v>
      </c>
      <c r="CJ16" t="b">
        <f t="shared" si="52"/>
        <v>0</v>
      </c>
    </row>
    <row r="17" spans="1:88" x14ac:dyDescent="0.3">
      <c r="A17">
        <v>13</v>
      </c>
      <c r="C17" s="16"/>
      <c r="D17" s="16"/>
      <c r="E17" s="25"/>
      <c r="F17" s="25"/>
      <c r="G17" s="25"/>
      <c r="H17" s="25"/>
      <c r="I17" s="16"/>
      <c r="J17" s="26"/>
      <c r="K17" s="26"/>
      <c r="L17" s="26"/>
      <c r="M17" s="16"/>
      <c r="N17" s="27"/>
      <c r="O17" s="27"/>
      <c r="P17" s="16"/>
      <c r="Q17" s="28"/>
      <c r="R17" s="28"/>
      <c r="S17" s="1"/>
      <c r="T17" s="23" t="str">
        <f t="shared" si="0"/>
        <v/>
      </c>
      <c r="U17" s="24" t="str">
        <f t="shared" si="1"/>
        <v/>
      </c>
      <c r="W17" s="30" t="b">
        <f t="shared" si="2"/>
        <v>0</v>
      </c>
      <c r="X17" t="b">
        <f t="shared" si="3"/>
        <v>0</v>
      </c>
      <c r="Y17" t="b">
        <f t="shared" si="4"/>
        <v>0</v>
      </c>
      <c r="Z17" t="b">
        <f t="shared" si="5"/>
        <v>1</v>
      </c>
      <c r="AA17" t="b">
        <f t="shared" si="6"/>
        <v>1</v>
      </c>
      <c r="AB17" t="b">
        <f t="shared" si="7"/>
        <v>1</v>
      </c>
      <c r="AC17" t="b">
        <f t="shared" si="8"/>
        <v>1</v>
      </c>
      <c r="AD17" s="30" t="b">
        <f>F17+1&gt;CEILING(0.5*'Forsendur við útreikning'!$C$6,1)</f>
        <v>0</v>
      </c>
      <c r="AE17" t="b">
        <f>G17+1&gt;CEILING(0.5*'Forsendur við útreikning'!$C$7,1)</f>
        <v>0</v>
      </c>
      <c r="AF17" t="b">
        <f>H17+1&gt;CEILING(0.5*'Forsendur við útreikning'!$C$8,1)</f>
        <v>0</v>
      </c>
      <c r="AG17" s="30" t="b">
        <f>F17+1&gt;CEILING(0.25*'Forsendur við útreikning'!$C$6,1)</f>
        <v>0</v>
      </c>
      <c r="AH17" t="b">
        <f>G17+1&gt;CEILING(0.25*'Forsendur við útreikning'!$C$7,1)</f>
        <v>0</v>
      </c>
      <c r="AI17" t="b">
        <f>H17+1&gt;CEILING(0.25*'Forsendur við útreikning'!$C$8,1)</f>
        <v>0</v>
      </c>
      <c r="AJ17" s="30" t="b">
        <f t="shared" si="9"/>
        <v>0</v>
      </c>
      <c r="AK17" s="31" t="b">
        <f t="shared" si="10"/>
        <v>0</v>
      </c>
      <c r="AL17" s="31" t="b">
        <f t="shared" si="11"/>
        <v>0</v>
      </c>
      <c r="AM17" s="31" t="b">
        <f t="shared" si="12"/>
        <v>0</v>
      </c>
      <c r="AN17" s="31" t="b">
        <f t="shared" si="13"/>
        <v>0</v>
      </c>
      <c r="AO17" s="31" t="b">
        <f t="shared" si="14"/>
        <v>0</v>
      </c>
      <c r="AP17" s="31" t="b">
        <f t="shared" si="15"/>
        <v>0</v>
      </c>
      <c r="AQ17" s="31" t="b">
        <f t="shared" si="16"/>
        <v>0</v>
      </c>
      <c r="AR17" s="30" t="b">
        <f t="shared" si="17"/>
        <v>0</v>
      </c>
      <c r="AS17" s="32" t="b">
        <f t="shared" si="18"/>
        <v>0</v>
      </c>
      <c r="AU17" s="30" t="b">
        <f>$L17+1&gt;CEILING($AU$4*'Forsendur við útreikning'!$C$10,1)</f>
        <v>0</v>
      </c>
      <c r="AV17" s="31" t="b">
        <f>$L17+1&gt;CEILING($AV$4*'Forsendur við útreikning'!$C$10,1)</f>
        <v>0</v>
      </c>
      <c r="AX17" s="30" t="b">
        <f t="shared" si="19"/>
        <v>0</v>
      </c>
      <c r="BA17" s="30" t="b">
        <f t="shared" si="20"/>
        <v>0</v>
      </c>
      <c r="BB17" t="b">
        <f t="shared" si="21"/>
        <v>0</v>
      </c>
      <c r="BD17" s="30" t="b">
        <f t="shared" si="22"/>
        <v>0</v>
      </c>
      <c r="BE17" t="b">
        <f t="shared" si="23"/>
        <v>0</v>
      </c>
      <c r="BG17" s="30" t="b">
        <f t="shared" si="24"/>
        <v>0</v>
      </c>
      <c r="BH17" s="31" t="b">
        <f t="shared" si="25"/>
        <v>0</v>
      </c>
      <c r="BI17" s="31" t="b">
        <f t="shared" si="26"/>
        <v>0</v>
      </c>
      <c r="BJ17" s="31" t="b">
        <f t="shared" si="27"/>
        <v>0</v>
      </c>
      <c r="BK17" s="31" t="b">
        <f t="shared" si="28"/>
        <v>0</v>
      </c>
      <c r="BL17" s="31" t="b">
        <f t="shared" si="29"/>
        <v>0</v>
      </c>
      <c r="BM17" s="31" t="b">
        <f t="shared" si="30"/>
        <v>0</v>
      </c>
      <c r="BN17" s="34" t="b">
        <f t="shared" si="31"/>
        <v>0</v>
      </c>
      <c r="BO17" s="35" t="b">
        <f t="shared" si="32"/>
        <v>0</v>
      </c>
      <c r="BP17" s="35" t="b">
        <f t="shared" si="33"/>
        <v>0</v>
      </c>
      <c r="BR17" s="36" t="b">
        <f t="shared" si="34"/>
        <v>0</v>
      </c>
      <c r="BS17" s="29" t="b">
        <f t="shared" si="35"/>
        <v>0</v>
      </c>
      <c r="BT17" s="29" t="b">
        <f t="shared" si="36"/>
        <v>0</v>
      </c>
      <c r="BU17" s="29" t="b">
        <f t="shared" si="37"/>
        <v>0</v>
      </c>
      <c r="BV17" s="29" t="b">
        <f t="shared" si="38"/>
        <v>0</v>
      </c>
      <c r="BW17" s="29" t="b">
        <f t="shared" si="39"/>
        <v>0</v>
      </c>
      <c r="BX17" s="29" t="b">
        <f t="shared" si="40"/>
        <v>0</v>
      </c>
      <c r="BY17" s="29" t="b">
        <f t="shared" si="41"/>
        <v>0</v>
      </c>
      <c r="BZ17" s="29" t="b">
        <f t="shared" si="42"/>
        <v>0</v>
      </c>
      <c r="CA17" s="29" t="b">
        <f t="shared" si="43"/>
        <v>0</v>
      </c>
      <c r="CB17" s="29" t="b">
        <f t="shared" si="44"/>
        <v>0</v>
      </c>
      <c r="CC17" s="29" t="b">
        <f t="shared" si="45"/>
        <v>0</v>
      </c>
      <c r="CD17" t="b">
        <f t="shared" si="46"/>
        <v>0</v>
      </c>
      <c r="CE17" t="b">
        <f t="shared" si="47"/>
        <v>0</v>
      </c>
      <c r="CF17" t="b">
        <f t="shared" si="48"/>
        <v>0</v>
      </c>
      <c r="CG17" t="b">
        <f t="shared" si="49"/>
        <v>0</v>
      </c>
      <c r="CH17" t="b">
        <f t="shared" si="50"/>
        <v>0</v>
      </c>
      <c r="CI17" t="b">
        <f t="shared" si="51"/>
        <v>0</v>
      </c>
      <c r="CJ17" t="b">
        <f t="shared" si="52"/>
        <v>0</v>
      </c>
    </row>
    <row r="18" spans="1:88" x14ac:dyDescent="0.3">
      <c r="A18">
        <v>14</v>
      </c>
      <c r="C18" s="16"/>
      <c r="D18" s="16"/>
      <c r="E18" s="25"/>
      <c r="F18" s="25"/>
      <c r="G18" s="25"/>
      <c r="H18" s="25"/>
      <c r="I18" s="16"/>
      <c r="J18" s="26"/>
      <c r="K18" s="26"/>
      <c r="L18" s="26"/>
      <c r="M18" s="16"/>
      <c r="N18" s="27"/>
      <c r="O18" s="27"/>
      <c r="P18" s="16"/>
      <c r="Q18" s="28"/>
      <c r="R18" s="28"/>
      <c r="S18" s="1"/>
      <c r="T18" s="23" t="str">
        <f t="shared" si="0"/>
        <v/>
      </c>
      <c r="U18" s="24" t="str">
        <f t="shared" si="1"/>
        <v/>
      </c>
      <c r="W18" s="30" t="b">
        <f t="shared" si="2"/>
        <v>0</v>
      </c>
      <c r="X18" t="b">
        <f t="shared" si="3"/>
        <v>0</v>
      </c>
      <c r="Y18" t="b">
        <f t="shared" si="4"/>
        <v>0</v>
      </c>
      <c r="Z18" t="b">
        <f t="shared" si="5"/>
        <v>1</v>
      </c>
      <c r="AA18" t="b">
        <f t="shared" si="6"/>
        <v>1</v>
      </c>
      <c r="AB18" t="b">
        <f t="shared" si="7"/>
        <v>1</v>
      </c>
      <c r="AC18" t="b">
        <f t="shared" si="8"/>
        <v>1</v>
      </c>
      <c r="AD18" s="30" t="b">
        <f>F18+1&gt;CEILING(0.5*'Forsendur við útreikning'!$C$6,1)</f>
        <v>0</v>
      </c>
      <c r="AE18" t="b">
        <f>G18+1&gt;CEILING(0.5*'Forsendur við útreikning'!$C$7,1)</f>
        <v>0</v>
      </c>
      <c r="AF18" t="b">
        <f>H18+1&gt;CEILING(0.5*'Forsendur við útreikning'!$C$8,1)</f>
        <v>0</v>
      </c>
      <c r="AG18" s="30" t="b">
        <f>F18+1&gt;CEILING(0.25*'Forsendur við útreikning'!$C$6,1)</f>
        <v>0</v>
      </c>
      <c r="AH18" t="b">
        <f>G18+1&gt;CEILING(0.25*'Forsendur við útreikning'!$C$7,1)</f>
        <v>0</v>
      </c>
      <c r="AI18" t="b">
        <f>H18+1&gt;CEILING(0.25*'Forsendur við útreikning'!$C$8,1)</f>
        <v>0</v>
      </c>
      <c r="AJ18" s="30" t="b">
        <f t="shared" si="9"/>
        <v>0</v>
      </c>
      <c r="AK18" s="31" t="b">
        <f t="shared" si="10"/>
        <v>0</v>
      </c>
      <c r="AL18" s="31" t="b">
        <f t="shared" si="11"/>
        <v>0</v>
      </c>
      <c r="AM18" s="31" t="b">
        <f t="shared" si="12"/>
        <v>0</v>
      </c>
      <c r="AN18" s="31" t="b">
        <f t="shared" si="13"/>
        <v>0</v>
      </c>
      <c r="AO18" s="31" t="b">
        <f t="shared" si="14"/>
        <v>0</v>
      </c>
      <c r="AP18" s="31" t="b">
        <f t="shared" si="15"/>
        <v>0</v>
      </c>
      <c r="AQ18" s="31" t="b">
        <f t="shared" si="16"/>
        <v>0</v>
      </c>
      <c r="AR18" s="30" t="b">
        <f t="shared" si="17"/>
        <v>0</v>
      </c>
      <c r="AS18" s="32" t="b">
        <f t="shared" si="18"/>
        <v>0</v>
      </c>
      <c r="AU18" s="30" t="b">
        <f>$L18+1&gt;CEILING($AU$4*'Forsendur við útreikning'!$C$10,1)</f>
        <v>0</v>
      </c>
      <c r="AV18" s="31" t="b">
        <f>$L18+1&gt;CEILING($AV$4*'Forsendur við útreikning'!$C$10,1)</f>
        <v>0</v>
      </c>
      <c r="AX18" s="30" t="b">
        <f t="shared" si="19"/>
        <v>0</v>
      </c>
      <c r="BA18" s="30" t="b">
        <f t="shared" si="20"/>
        <v>0</v>
      </c>
      <c r="BB18" t="b">
        <f t="shared" si="21"/>
        <v>0</v>
      </c>
      <c r="BD18" s="30" t="b">
        <f t="shared" si="22"/>
        <v>0</v>
      </c>
      <c r="BE18" t="b">
        <f t="shared" si="23"/>
        <v>0</v>
      </c>
      <c r="BG18" s="30" t="b">
        <f t="shared" si="24"/>
        <v>0</v>
      </c>
      <c r="BH18" s="31" t="b">
        <f t="shared" si="25"/>
        <v>0</v>
      </c>
      <c r="BI18" s="31" t="b">
        <f t="shared" si="26"/>
        <v>0</v>
      </c>
      <c r="BJ18" s="31" t="b">
        <f t="shared" si="27"/>
        <v>0</v>
      </c>
      <c r="BK18" s="31" t="b">
        <f t="shared" si="28"/>
        <v>0</v>
      </c>
      <c r="BL18" s="31" t="b">
        <f t="shared" si="29"/>
        <v>0</v>
      </c>
      <c r="BM18" s="31" t="b">
        <f t="shared" si="30"/>
        <v>0</v>
      </c>
      <c r="BN18" s="34" t="b">
        <f t="shared" si="31"/>
        <v>0</v>
      </c>
      <c r="BO18" s="35" t="b">
        <f t="shared" si="32"/>
        <v>0</v>
      </c>
      <c r="BP18" s="35" t="b">
        <f t="shared" si="33"/>
        <v>0</v>
      </c>
      <c r="BR18" s="36" t="b">
        <f t="shared" si="34"/>
        <v>0</v>
      </c>
      <c r="BS18" s="29" t="b">
        <f t="shared" si="35"/>
        <v>0</v>
      </c>
      <c r="BT18" s="29" t="b">
        <f t="shared" si="36"/>
        <v>0</v>
      </c>
      <c r="BU18" s="29" t="b">
        <f t="shared" si="37"/>
        <v>0</v>
      </c>
      <c r="BV18" s="29" t="b">
        <f t="shared" si="38"/>
        <v>0</v>
      </c>
      <c r="BW18" s="29" t="b">
        <f t="shared" si="39"/>
        <v>0</v>
      </c>
      <c r="BX18" s="29" t="b">
        <f t="shared" si="40"/>
        <v>0</v>
      </c>
      <c r="BY18" s="29" t="b">
        <f t="shared" si="41"/>
        <v>0</v>
      </c>
      <c r="BZ18" s="29" t="b">
        <f t="shared" si="42"/>
        <v>0</v>
      </c>
      <c r="CA18" s="29" t="b">
        <f t="shared" si="43"/>
        <v>0</v>
      </c>
      <c r="CB18" s="29" t="b">
        <f t="shared" si="44"/>
        <v>0</v>
      </c>
      <c r="CC18" s="29" t="b">
        <f t="shared" si="45"/>
        <v>0</v>
      </c>
      <c r="CD18" t="b">
        <f t="shared" si="46"/>
        <v>0</v>
      </c>
      <c r="CE18" t="b">
        <f t="shared" si="47"/>
        <v>0</v>
      </c>
      <c r="CF18" t="b">
        <f t="shared" si="48"/>
        <v>0</v>
      </c>
      <c r="CG18" t="b">
        <f t="shared" si="49"/>
        <v>0</v>
      </c>
      <c r="CH18" t="b">
        <f t="shared" si="50"/>
        <v>0</v>
      </c>
      <c r="CI18" t="b">
        <f t="shared" si="51"/>
        <v>0</v>
      </c>
      <c r="CJ18" t="b">
        <f t="shared" si="52"/>
        <v>0</v>
      </c>
    </row>
    <row r="19" spans="1:88" x14ac:dyDescent="0.3">
      <c r="A19">
        <v>15</v>
      </c>
      <c r="C19" s="16"/>
      <c r="D19" s="16"/>
      <c r="E19" s="25"/>
      <c r="F19" s="25"/>
      <c r="G19" s="25"/>
      <c r="H19" s="25"/>
      <c r="I19" s="16"/>
      <c r="J19" s="26"/>
      <c r="K19" s="26"/>
      <c r="L19" s="26"/>
      <c r="M19" s="16"/>
      <c r="N19" s="27"/>
      <c r="O19" s="27"/>
      <c r="P19" s="16"/>
      <c r="Q19" s="28"/>
      <c r="R19" s="28"/>
      <c r="S19" s="1"/>
      <c r="T19" s="23" t="str">
        <f t="shared" si="0"/>
        <v/>
      </c>
      <c r="U19" s="24" t="str">
        <f t="shared" si="1"/>
        <v/>
      </c>
      <c r="W19" s="30" t="b">
        <f t="shared" si="2"/>
        <v>0</v>
      </c>
      <c r="X19" t="b">
        <f t="shared" si="3"/>
        <v>0</v>
      </c>
      <c r="Y19" t="b">
        <f t="shared" si="4"/>
        <v>0</v>
      </c>
      <c r="Z19" t="b">
        <f t="shared" si="5"/>
        <v>1</v>
      </c>
      <c r="AA19" t="b">
        <f t="shared" si="6"/>
        <v>1</v>
      </c>
      <c r="AB19" t="b">
        <f t="shared" si="7"/>
        <v>1</v>
      </c>
      <c r="AC19" t="b">
        <f t="shared" si="8"/>
        <v>1</v>
      </c>
      <c r="AD19" s="30" t="b">
        <f>F19+1&gt;CEILING(0.5*'Forsendur við útreikning'!$C$6,1)</f>
        <v>0</v>
      </c>
      <c r="AE19" t="b">
        <f>G19+1&gt;CEILING(0.5*'Forsendur við útreikning'!$C$7,1)</f>
        <v>0</v>
      </c>
      <c r="AF19" t="b">
        <f>H19+1&gt;CEILING(0.5*'Forsendur við útreikning'!$C$8,1)</f>
        <v>0</v>
      </c>
      <c r="AG19" s="30" t="b">
        <f>F19+1&gt;CEILING(0.25*'Forsendur við útreikning'!$C$6,1)</f>
        <v>0</v>
      </c>
      <c r="AH19" t="b">
        <f>G19+1&gt;CEILING(0.25*'Forsendur við útreikning'!$C$7,1)</f>
        <v>0</v>
      </c>
      <c r="AI19" t="b">
        <f>H19+1&gt;CEILING(0.25*'Forsendur við útreikning'!$C$8,1)</f>
        <v>0</v>
      </c>
      <c r="AJ19" s="30" t="b">
        <f t="shared" si="9"/>
        <v>0</v>
      </c>
      <c r="AK19" s="31" t="b">
        <f t="shared" si="10"/>
        <v>0</v>
      </c>
      <c r="AL19" s="31" t="b">
        <f t="shared" si="11"/>
        <v>0</v>
      </c>
      <c r="AM19" s="31" t="b">
        <f t="shared" si="12"/>
        <v>0</v>
      </c>
      <c r="AN19" s="31" t="b">
        <f t="shared" si="13"/>
        <v>0</v>
      </c>
      <c r="AO19" s="31" t="b">
        <f t="shared" si="14"/>
        <v>0</v>
      </c>
      <c r="AP19" s="31" t="b">
        <f t="shared" si="15"/>
        <v>0</v>
      </c>
      <c r="AQ19" s="31" t="b">
        <f t="shared" si="16"/>
        <v>0</v>
      </c>
      <c r="AR19" s="30" t="b">
        <f t="shared" si="17"/>
        <v>0</v>
      </c>
      <c r="AS19" s="32" t="b">
        <f t="shared" si="18"/>
        <v>0</v>
      </c>
      <c r="AU19" s="30" t="b">
        <f>$L19+1&gt;CEILING($AU$4*'Forsendur við útreikning'!$C$10,1)</f>
        <v>0</v>
      </c>
      <c r="AV19" s="31" t="b">
        <f>$L19+1&gt;CEILING($AV$4*'Forsendur við útreikning'!$C$10,1)</f>
        <v>0</v>
      </c>
      <c r="AX19" s="30" t="b">
        <f t="shared" si="19"/>
        <v>0</v>
      </c>
      <c r="BA19" s="30" t="b">
        <f t="shared" si="20"/>
        <v>0</v>
      </c>
      <c r="BB19" t="b">
        <f t="shared" si="21"/>
        <v>0</v>
      </c>
      <c r="BD19" s="30" t="b">
        <f t="shared" si="22"/>
        <v>0</v>
      </c>
      <c r="BE19" t="b">
        <f t="shared" si="23"/>
        <v>0</v>
      </c>
      <c r="BG19" s="30" t="b">
        <f t="shared" si="24"/>
        <v>0</v>
      </c>
      <c r="BH19" s="31" t="b">
        <f t="shared" si="25"/>
        <v>0</v>
      </c>
      <c r="BI19" s="31" t="b">
        <f t="shared" si="26"/>
        <v>0</v>
      </c>
      <c r="BJ19" s="31" t="b">
        <f t="shared" si="27"/>
        <v>0</v>
      </c>
      <c r="BK19" s="31" t="b">
        <f t="shared" si="28"/>
        <v>0</v>
      </c>
      <c r="BL19" s="31" t="b">
        <f t="shared" si="29"/>
        <v>0</v>
      </c>
      <c r="BM19" s="31" t="b">
        <f t="shared" si="30"/>
        <v>0</v>
      </c>
      <c r="BN19" s="34" t="b">
        <f t="shared" si="31"/>
        <v>0</v>
      </c>
      <c r="BO19" s="35" t="b">
        <f t="shared" si="32"/>
        <v>0</v>
      </c>
      <c r="BP19" s="35" t="b">
        <f t="shared" si="33"/>
        <v>0</v>
      </c>
      <c r="BR19" s="36" t="b">
        <f t="shared" si="34"/>
        <v>0</v>
      </c>
      <c r="BS19" s="29" t="b">
        <f t="shared" si="35"/>
        <v>0</v>
      </c>
      <c r="BT19" s="29" t="b">
        <f t="shared" si="36"/>
        <v>0</v>
      </c>
      <c r="BU19" s="29" t="b">
        <f t="shared" si="37"/>
        <v>0</v>
      </c>
      <c r="BV19" s="29" t="b">
        <f t="shared" si="38"/>
        <v>0</v>
      </c>
      <c r="BW19" s="29" t="b">
        <f t="shared" si="39"/>
        <v>0</v>
      </c>
      <c r="BX19" s="29" t="b">
        <f t="shared" si="40"/>
        <v>0</v>
      </c>
      <c r="BY19" s="29" t="b">
        <f t="shared" si="41"/>
        <v>0</v>
      </c>
      <c r="BZ19" s="29" t="b">
        <f t="shared" si="42"/>
        <v>0</v>
      </c>
      <c r="CA19" s="29" t="b">
        <f t="shared" si="43"/>
        <v>0</v>
      </c>
      <c r="CB19" s="29" t="b">
        <f t="shared" si="44"/>
        <v>0</v>
      </c>
      <c r="CC19" s="29" t="b">
        <f t="shared" si="45"/>
        <v>0</v>
      </c>
      <c r="CD19" t="b">
        <f t="shared" si="46"/>
        <v>0</v>
      </c>
      <c r="CE19" t="b">
        <f t="shared" si="47"/>
        <v>0</v>
      </c>
      <c r="CF19" t="b">
        <f t="shared" si="48"/>
        <v>0</v>
      </c>
      <c r="CG19" t="b">
        <f t="shared" si="49"/>
        <v>0</v>
      </c>
      <c r="CH19" t="b">
        <f t="shared" si="50"/>
        <v>0</v>
      </c>
      <c r="CI19" t="b">
        <f t="shared" si="51"/>
        <v>0</v>
      </c>
      <c r="CJ19" t="b">
        <f t="shared" si="52"/>
        <v>0</v>
      </c>
    </row>
    <row r="20" spans="1:88" x14ac:dyDescent="0.3">
      <c r="A20">
        <v>16</v>
      </c>
      <c r="C20" s="16"/>
      <c r="D20" s="16"/>
      <c r="E20" s="25"/>
      <c r="F20" s="25"/>
      <c r="G20" s="25"/>
      <c r="H20" s="25"/>
      <c r="I20" s="16"/>
      <c r="J20" s="26"/>
      <c r="K20" s="26"/>
      <c r="L20" s="26"/>
      <c r="M20" s="16"/>
      <c r="N20" s="27"/>
      <c r="O20" s="27"/>
      <c r="P20" s="16"/>
      <c r="Q20" s="28"/>
      <c r="R20" s="28"/>
      <c r="S20" s="1"/>
      <c r="T20" s="23" t="str">
        <f t="shared" si="0"/>
        <v/>
      </c>
      <c r="U20" s="24" t="str">
        <f t="shared" si="1"/>
        <v/>
      </c>
      <c r="W20" s="30" t="b">
        <f t="shared" si="2"/>
        <v>0</v>
      </c>
      <c r="X20" t="b">
        <f t="shared" si="3"/>
        <v>0</v>
      </c>
      <c r="Y20" t="b">
        <f t="shared" si="4"/>
        <v>0</v>
      </c>
      <c r="Z20" t="b">
        <f t="shared" si="5"/>
        <v>1</v>
      </c>
      <c r="AA20" t="b">
        <f t="shared" si="6"/>
        <v>1</v>
      </c>
      <c r="AB20" t="b">
        <f t="shared" si="7"/>
        <v>1</v>
      </c>
      <c r="AC20" t="b">
        <f t="shared" si="8"/>
        <v>1</v>
      </c>
      <c r="AD20" s="30" t="b">
        <f>F20+1&gt;CEILING(0.5*'Forsendur við útreikning'!$C$6,1)</f>
        <v>0</v>
      </c>
      <c r="AE20" t="b">
        <f>G20+1&gt;CEILING(0.5*'Forsendur við útreikning'!$C$7,1)</f>
        <v>0</v>
      </c>
      <c r="AF20" t="b">
        <f>H20+1&gt;CEILING(0.5*'Forsendur við útreikning'!$C$8,1)</f>
        <v>0</v>
      </c>
      <c r="AG20" s="30" t="b">
        <f>F20+1&gt;CEILING(0.25*'Forsendur við útreikning'!$C$6,1)</f>
        <v>0</v>
      </c>
      <c r="AH20" t="b">
        <f>G20+1&gt;CEILING(0.25*'Forsendur við útreikning'!$C$7,1)</f>
        <v>0</v>
      </c>
      <c r="AI20" t="b">
        <f>H20+1&gt;CEILING(0.25*'Forsendur við útreikning'!$C$8,1)</f>
        <v>0</v>
      </c>
      <c r="AJ20" s="30" t="b">
        <f t="shared" si="9"/>
        <v>0</v>
      </c>
      <c r="AK20" s="31" t="b">
        <f t="shared" si="10"/>
        <v>0</v>
      </c>
      <c r="AL20" s="31" t="b">
        <f t="shared" si="11"/>
        <v>0</v>
      </c>
      <c r="AM20" s="31" t="b">
        <f t="shared" si="12"/>
        <v>0</v>
      </c>
      <c r="AN20" s="31" t="b">
        <f t="shared" si="13"/>
        <v>0</v>
      </c>
      <c r="AO20" s="31" t="b">
        <f t="shared" si="14"/>
        <v>0</v>
      </c>
      <c r="AP20" s="31" t="b">
        <f t="shared" si="15"/>
        <v>0</v>
      </c>
      <c r="AQ20" s="31" t="b">
        <f t="shared" si="16"/>
        <v>0</v>
      </c>
      <c r="AR20" s="30" t="b">
        <f t="shared" si="17"/>
        <v>0</v>
      </c>
      <c r="AS20" s="32" t="b">
        <f t="shared" si="18"/>
        <v>0</v>
      </c>
      <c r="AU20" s="30" t="b">
        <f>$L20+1&gt;CEILING($AU$4*'Forsendur við útreikning'!$C$10,1)</f>
        <v>0</v>
      </c>
      <c r="AV20" s="31" t="b">
        <f>$L20+1&gt;CEILING($AV$4*'Forsendur við útreikning'!$C$10,1)</f>
        <v>0</v>
      </c>
      <c r="AX20" s="30" t="b">
        <f t="shared" si="19"/>
        <v>0</v>
      </c>
      <c r="BA20" s="30" t="b">
        <f t="shared" si="20"/>
        <v>0</v>
      </c>
      <c r="BB20" t="b">
        <f t="shared" si="21"/>
        <v>0</v>
      </c>
      <c r="BD20" s="30" t="b">
        <f t="shared" si="22"/>
        <v>0</v>
      </c>
      <c r="BE20" t="b">
        <f t="shared" si="23"/>
        <v>0</v>
      </c>
      <c r="BG20" s="30" t="b">
        <f t="shared" si="24"/>
        <v>0</v>
      </c>
      <c r="BH20" s="31" t="b">
        <f t="shared" si="25"/>
        <v>0</v>
      </c>
      <c r="BI20" s="31" t="b">
        <f t="shared" si="26"/>
        <v>0</v>
      </c>
      <c r="BJ20" s="31" t="b">
        <f t="shared" si="27"/>
        <v>0</v>
      </c>
      <c r="BK20" s="31" t="b">
        <f t="shared" si="28"/>
        <v>0</v>
      </c>
      <c r="BL20" s="31" t="b">
        <f t="shared" si="29"/>
        <v>0</v>
      </c>
      <c r="BM20" s="31" t="b">
        <f t="shared" si="30"/>
        <v>0</v>
      </c>
      <c r="BN20" s="34" t="b">
        <f t="shared" si="31"/>
        <v>0</v>
      </c>
      <c r="BO20" s="35" t="b">
        <f t="shared" si="32"/>
        <v>0</v>
      </c>
      <c r="BP20" s="35" t="b">
        <f t="shared" si="33"/>
        <v>0</v>
      </c>
      <c r="BR20" s="36" t="b">
        <f t="shared" si="34"/>
        <v>0</v>
      </c>
      <c r="BS20" s="29" t="b">
        <f t="shared" si="35"/>
        <v>0</v>
      </c>
      <c r="BT20" s="29" t="b">
        <f t="shared" si="36"/>
        <v>0</v>
      </c>
      <c r="BU20" s="29" t="b">
        <f t="shared" si="37"/>
        <v>0</v>
      </c>
      <c r="BV20" s="29" t="b">
        <f t="shared" si="38"/>
        <v>0</v>
      </c>
      <c r="BW20" s="29" t="b">
        <f t="shared" si="39"/>
        <v>0</v>
      </c>
      <c r="BX20" s="29" t="b">
        <f t="shared" si="40"/>
        <v>0</v>
      </c>
      <c r="BY20" s="29" t="b">
        <f t="shared" si="41"/>
        <v>0</v>
      </c>
      <c r="BZ20" s="29" t="b">
        <f t="shared" si="42"/>
        <v>0</v>
      </c>
      <c r="CA20" s="29" t="b">
        <f t="shared" si="43"/>
        <v>0</v>
      </c>
      <c r="CB20" s="29" t="b">
        <f t="shared" si="44"/>
        <v>0</v>
      </c>
      <c r="CC20" s="29" t="b">
        <f t="shared" si="45"/>
        <v>0</v>
      </c>
      <c r="CD20" t="b">
        <f t="shared" si="46"/>
        <v>0</v>
      </c>
      <c r="CE20" t="b">
        <f t="shared" si="47"/>
        <v>0</v>
      </c>
      <c r="CF20" t="b">
        <f t="shared" si="48"/>
        <v>0</v>
      </c>
      <c r="CG20" t="b">
        <f t="shared" si="49"/>
        <v>0</v>
      </c>
      <c r="CH20" t="b">
        <f t="shared" si="50"/>
        <v>0</v>
      </c>
      <c r="CI20" t="b">
        <f t="shared" si="51"/>
        <v>0</v>
      </c>
      <c r="CJ20" t="b">
        <f t="shared" si="52"/>
        <v>0</v>
      </c>
    </row>
    <row r="21" spans="1:88" x14ac:dyDescent="0.3">
      <c r="A21">
        <v>17</v>
      </c>
      <c r="C21" s="16"/>
      <c r="D21" s="16"/>
      <c r="E21" s="25"/>
      <c r="F21" s="25"/>
      <c r="G21" s="25"/>
      <c r="H21" s="25"/>
      <c r="I21" s="16"/>
      <c r="J21" s="26"/>
      <c r="K21" s="26"/>
      <c r="L21" s="26"/>
      <c r="M21" s="16"/>
      <c r="N21" s="27"/>
      <c r="O21" s="27"/>
      <c r="P21" s="16"/>
      <c r="Q21" s="28"/>
      <c r="R21" s="28"/>
      <c r="S21" s="1"/>
      <c r="T21" s="23" t="str">
        <f t="shared" si="0"/>
        <v/>
      </c>
      <c r="U21" s="24" t="str">
        <f t="shared" si="1"/>
        <v/>
      </c>
      <c r="W21" s="30" t="b">
        <f t="shared" si="2"/>
        <v>0</v>
      </c>
      <c r="X21" t="b">
        <f t="shared" si="3"/>
        <v>0</v>
      </c>
      <c r="Y21" t="b">
        <f t="shared" si="4"/>
        <v>0</v>
      </c>
      <c r="Z21" t="b">
        <f t="shared" si="5"/>
        <v>1</v>
      </c>
      <c r="AA21" t="b">
        <f t="shared" si="6"/>
        <v>1</v>
      </c>
      <c r="AB21" t="b">
        <f t="shared" si="7"/>
        <v>1</v>
      </c>
      <c r="AC21" t="b">
        <f t="shared" si="8"/>
        <v>1</v>
      </c>
      <c r="AD21" s="30" t="b">
        <f>F21+1&gt;CEILING(0.5*'Forsendur við útreikning'!$C$6,1)</f>
        <v>0</v>
      </c>
      <c r="AE21" t="b">
        <f>G21+1&gt;CEILING(0.5*'Forsendur við útreikning'!$C$7,1)</f>
        <v>0</v>
      </c>
      <c r="AF21" t="b">
        <f>H21+1&gt;CEILING(0.5*'Forsendur við útreikning'!$C$8,1)</f>
        <v>0</v>
      </c>
      <c r="AG21" s="30" t="b">
        <f>F21+1&gt;CEILING(0.25*'Forsendur við útreikning'!$C$6,1)</f>
        <v>0</v>
      </c>
      <c r="AH21" t="b">
        <f>G21+1&gt;CEILING(0.25*'Forsendur við útreikning'!$C$7,1)</f>
        <v>0</v>
      </c>
      <c r="AI21" t="b">
        <f>H21+1&gt;CEILING(0.25*'Forsendur við útreikning'!$C$8,1)</f>
        <v>0</v>
      </c>
      <c r="AJ21" s="30" t="b">
        <f t="shared" si="9"/>
        <v>0</v>
      </c>
      <c r="AK21" s="31" t="b">
        <f t="shared" si="10"/>
        <v>0</v>
      </c>
      <c r="AL21" s="31" t="b">
        <f t="shared" si="11"/>
        <v>0</v>
      </c>
      <c r="AM21" s="31" t="b">
        <f t="shared" si="12"/>
        <v>0</v>
      </c>
      <c r="AN21" s="31" t="b">
        <f t="shared" si="13"/>
        <v>0</v>
      </c>
      <c r="AO21" s="31" t="b">
        <f t="shared" si="14"/>
        <v>0</v>
      </c>
      <c r="AP21" s="31" t="b">
        <f t="shared" si="15"/>
        <v>0</v>
      </c>
      <c r="AQ21" s="31" t="b">
        <f t="shared" si="16"/>
        <v>0</v>
      </c>
      <c r="AR21" s="30" t="b">
        <f t="shared" si="17"/>
        <v>0</v>
      </c>
      <c r="AS21" s="32" t="b">
        <f t="shared" si="18"/>
        <v>0</v>
      </c>
      <c r="AU21" s="30" t="b">
        <f>$L21+1&gt;CEILING($AU$4*'Forsendur við útreikning'!$C$10,1)</f>
        <v>0</v>
      </c>
      <c r="AV21" s="31" t="b">
        <f>$L21+1&gt;CEILING($AV$4*'Forsendur við útreikning'!$C$10,1)</f>
        <v>0</v>
      </c>
      <c r="AX21" s="30" t="b">
        <f t="shared" si="19"/>
        <v>0</v>
      </c>
      <c r="BA21" s="30" t="b">
        <f t="shared" si="20"/>
        <v>0</v>
      </c>
      <c r="BB21" t="b">
        <f t="shared" si="21"/>
        <v>0</v>
      </c>
      <c r="BD21" s="30" t="b">
        <f t="shared" si="22"/>
        <v>0</v>
      </c>
      <c r="BE21" t="b">
        <f t="shared" si="23"/>
        <v>0</v>
      </c>
      <c r="BG21" s="30" t="b">
        <f t="shared" si="24"/>
        <v>0</v>
      </c>
      <c r="BH21" s="31" t="b">
        <f t="shared" si="25"/>
        <v>0</v>
      </c>
      <c r="BI21" s="31" t="b">
        <f t="shared" si="26"/>
        <v>0</v>
      </c>
      <c r="BJ21" s="31" t="b">
        <f t="shared" si="27"/>
        <v>0</v>
      </c>
      <c r="BK21" s="31" t="b">
        <f t="shared" si="28"/>
        <v>0</v>
      </c>
      <c r="BL21" s="31" t="b">
        <f t="shared" si="29"/>
        <v>0</v>
      </c>
      <c r="BM21" s="31" t="b">
        <f t="shared" si="30"/>
        <v>0</v>
      </c>
      <c r="BN21" s="34" t="b">
        <f t="shared" si="31"/>
        <v>0</v>
      </c>
      <c r="BO21" s="35" t="b">
        <f t="shared" si="32"/>
        <v>0</v>
      </c>
      <c r="BP21" s="35" t="b">
        <f t="shared" si="33"/>
        <v>0</v>
      </c>
      <c r="BR21" s="36" t="b">
        <f t="shared" si="34"/>
        <v>0</v>
      </c>
      <c r="BS21" s="29" t="b">
        <f t="shared" si="35"/>
        <v>0</v>
      </c>
      <c r="BT21" s="29" t="b">
        <f t="shared" si="36"/>
        <v>0</v>
      </c>
      <c r="BU21" s="29" t="b">
        <f t="shared" si="37"/>
        <v>0</v>
      </c>
      <c r="BV21" s="29" t="b">
        <f t="shared" si="38"/>
        <v>0</v>
      </c>
      <c r="BW21" s="29" t="b">
        <f t="shared" si="39"/>
        <v>0</v>
      </c>
      <c r="BX21" s="29" t="b">
        <f t="shared" si="40"/>
        <v>0</v>
      </c>
      <c r="BY21" s="29" t="b">
        <f t="shared" si="41"/>
        <v>0</v>
      </c>
      <c r="BZ21" s="29" t="b">
        <f t="shared" si="42"/>
        <v>0</v>
      </c>
      <c r="CA21" s="29" t="b">
        <f t="shared" si="43"/>
        <v>0</v>
      </c>
      <c r="CB21" s="29" t="b">
        <f t="shared" si="44"/>
        <v>0</v>
      </c>
      <c r="CC21" s="29" t="b">
        <f t="shared" si="45"/>
        <v>0</v>
      </c>
      <c r="CD21" t="b">
        <f t="shared" si="46"/>
        <v>0</v>
      </c>
      <c r="CE21" t="b">
        <f t="shared" si="47"/>
        <v>0</v>
      </c>
      <c r="CF21" t="b">
        <f t="shared" si="48"/>
        <v>0</v>
      </c>
      <c r="CG21" t="b">
        <f t="shared" si="49"/>
        <v>0</v>
      </c>
      <c r="CH21" t="b">
        <f t="shared" si="50"/>
        <v>0</v>
      </c>
      <c r="CI21" t="b">
        <f t="shared" si="51"/>
        <v>0</v>
      </c>
      <c r="CJ21" t="b">
        <f t="shared" si="52"/>
        <v>0</v>
      </c>
    </row>
    <row r="22" spans="1:88" x14ac:dyDescent="0.3">
      <c r="A22">
        <v>18</v>
      </c>
      <c r="C22" s="16"/>
      <c r="D22" s="16"/>
      <c r="E22" s="25"/>
      <c r="F22" s="25"/>
      <c r="G22" s="25"/>
      <c r="H22" s="25"/>
      <c r="I22" s="16"/>
      <c r="J22" s="26"/>
      <c r="K22" s="26"/>
      <c r="L22" s="26"/>
      <c r="M22" s="16"/>
      <c r="N22" s="27"/>
      <c r="O22" s="27"/>
      <c r="P22" s="16"/>
      <c r="Q22" s="28"/>
      <c r="R22" s="28"/>
      <c r="S22" s="1"/>
      <c r="T22" s="23" t="str">
        <f t="shared" si="0"/>
        <v/>
      </c>
      <c r="U22" s="24" t="str">
        <f t="shared" si="1"/>
        <v/>
      </c>
      <c r="W22" s="30" t="b">
        <f t="shared" si="2"/>
        <v>0</v>
      </c>
      <c r="X22" t="b">
        <f t="shared" si="3"/>
        <v>0</v>
      </c>
      <c r="Y22" t="b">
        <f t="shared" si="4"/>
        <v>0</v>
      </c>
      <c r="Z22" t="b">
        <f t="shared" si="5"/>
        <v>1</v>
      </c>
      <c r="AA22" t="b">
        <f t="shared" si="6"/>
        <v>1</v>
      </c>
      <c r="AB22" t="b">
        <f t="shared" si="7"/>
        <v>1</v>
      </c>
      <c r="AC22" t="b">
        <f t="shared" si="8"/>
        <v>1</v>
      </c>
      <c r="AD22" s="30" t="b">
        <f>F22+1&gt;CEILING(0.5*'Forsendur við útreikning'!$C$6,1)</f>
        <v>0</v>
      </c>
      <c r="AE22" t="b">
        <f>G22+1&gt;CEILING(0.5*'Forsendur við útreikning'!$C$7,1)</f>
        <v>0</v>
      </c>
      <c r="AF22" t="b">
        <f>H22+1&gt;CEILING(0.5*'Forsendur við útreikning'!$C$8,1)</f>
        <v>0</v>
      </c>
      <c r="AG22" s="30" t="b">
        <f>F22+1&gt;CEILING(0.25*'Forsendur við útreikning'!$C$6,1)</f>
        <v>0</v>
      </c>
      <c r="AH22" t="b">
        <f>G22+1&gt;CEILING(0.25*'Forsendur við útreikning'!$C$7,1)</f>
        <v>0</v>
      </c>
      <c r="AI22" t="b">
        <f>H22+1&gt;CEILING(0.25*'Forsendur við útreikning'!$C$8,1)</f>
        <v>0</v>
      </c>
      <c r="AJ22" s="30" t="b">
        <f t="shared" si="9"/>
        <v>0</v>
      </c>
      <c r="AK22" s="31" t="b">
        <f t="shared" si="10"/>
        <v>0</v>
      </c>
      <c r="AL22" s="31" t="b">
        <f t="shared" si="11"/>
        <v>0</v>
      </c>
      <c r="AM22" s="31" t="b">
        <f t="shared" si="12"/>
        <v>0</v>
      </c>
      <c r="AN22" s="31" t="b">
        <f t="shared" si="13"/>
        <v>0</v>
      </c>
      <c r="AO22" s="31" t="b">
        <f t="shared" si="14"/>
        <v>0</v>
      </c>
      <c r="AP22" s="31" t="b">
        <f t="shared" si="15"/>
        <v>0</v>
      </c>
      <c r="AQ22" s="31" t="b">
        <f t="shared" si="16"/>
        <v>0</v>
      </c>
      <c r="AR22" s="30" t="b">
        <f t="shared" si="17"/>
        <v>0</v>
      </c>
      <c r="AS22" s="32" t="b">
        <f t="shared" si="18"/>
        <v>0</v>
      </c>
      <c r="AU22" s="30" t="b">
        <f>$L22+1&gt;CEILING($AU$4*'Forsendur við útreikning'!$C$10,1)</f>
        <v>0</v>
      </c>
      <c r="AV22" s="31" t="b">
        <f>$L22+1&gt;CEILING($AV$4*'Forsendur við útreikning'!$C$10,1)</f>
        <v>0</v>
      </c>
      <c r="AX22" s="30" t="b">
        <f t="shared" si="19"/>
        <v>0</v>
      </c>
      <c r="BA22" s="30" t="b">
        <f t="shared" si="20"/>
        <v>0</v>
      </c>
      <c r="BB22" t="b">
        <f t="shared" si="21"/>
        <v>0</v>
      </c>
      <c r="BD22" s="30" t="b">
        <f t="shared" si="22"/>
        <v>0</v>
      </c>
      <c r="BE22" t="b">
        <f t="shared" si="23"/>
        <v>0</v>
      </c>
      <c r="BG22" s="30" t="b">
        <f t="shared" si="24"/>
        <v>0</v>
      </c>
      <c r="BH22" s="31" t="b">
        <f t="shared" si="25"/>
        <v>0</v>
      </c>
      <c r="BI22" s="31" t="b">
        <f t="shared" si="26"/>
        <v>0</v>
      </c>
      <c r="BJ22" s="31" t="b">
        <f t="shared" si="27"/>
        <v>0</v>
      </c>
      <c r="BK22" s="31" t="b">
        <f t="shared" si="28"/>
        <v>0</v>
      </c>
      <c r="BL22" s="31" t="b">
        <f t="shared" si="29"/>
        <v>0</v>
      </c>
      <c r="BM22" s="31" t="b">
        <f t="shared" si="30"/>
        <v>0</v>
      </c>
      <c r="BN22" s="34" t="b">
        <f t="shared" si="31"/>
        <v>0</v>
      </c>
      <c r="BO22" s="35" t="b">
        <f t="shared" si="32"/>
        <v>0</v>
      </c>
      <c r="BP22" s="35" t="b">
        <f t="shared" si="33"/>
        <v>0</v>
      </c>
      <c r="BR22" s="36" t="b">
        <f t="shared" si="34"/>
        <v>0</v>
      </c>
      <c r="BS22" s="29" t="b">
        <f t="shared" si="35"/>
        <v>0</v>
      </c>
      <c r="BT22" s="29" t="b">
        <f t="shared" si="36"/>
        <v>0</v>
      </c>
      <c r="BU22" s="29" t="b">
        <f t="shared" si="37"/>
        <v>0</v>
      </c>
      <c r="BV22" s="29" t="b">
        <f t="shared" si="38"/>
        <v>0</v>
      </c>
      <c r="BW22" s="29" t="b">
        <f t="shared" si="39"/>
        <v>0</v>
      </c>
      <c r="BX22" s="29" t="b">
        <f t="shared" si="40"/>
        <v>0</v>
      </c>
      <c r="BY22" s="29" t="b">
        <f t="shared" si="41"/>
        <v>0</v>
      </c>
      <c r="BZ22" s="29" t="b">
        <f t="shared" si="42"/>
        <v>0</v>
      </c>
      <c r="CA22" s="29" t="b">
        <f t="shared" si="43"/>
        <v>0</v>
      </c>
      <c r="CB22" s="29" t="b">
        <f t="shared" si="44"/>
        <v>0</v>
      </c>
      <c r="CC22" s="29" t="b">
        <f t="shared" si="45"/>
        <v>0</v>
      </c>
      <c r="CD22" t="b">
        <f t="shared" si="46"/>
        <v>0</v>
      </c>
      <c r="CE22" t="b">
        <f t="shared" si="47"/>
        <v>0</v>
      </c>
      <c r="CF22" t="b">
        <f t="shared" si="48"/>
        <v>0</v>
      </c>
      <c r="CG22" t="b">
        <f t="shared" si="49"/>
        <v>0</v>
      </c>
      <c r="CH22" t="b">
        <f t="shared" si="50"/>
        <v>0</v>
      </c>
      <c r="CI22" t="b">
        <f t="shared" si="51"/>
        <v>0</v>
      </c>
      <c r="CJ22" t="b">
        <f t="shared" si="52"/>
        <v>0</v>
      </c>
    </row>
    <row r="23" spans="1:88" x14ac:dyDescent="0.3">
      <c r="A23">
        <v>19</v>
      </c>
      <c r="C23" s="16"/>
      <c r="D23" s="16"/>
      <c r="E23" s="25"/>
      <c r="F23" s="25"/>
      <c r="G23" s="25"/>
      <c r="H23" s="25"/>
      <c r="I23" s="16"/>
      <c r="J23" s="26"/>
      <c r="K23" s="26"/>
      <c r="L23" s="26"/>
      <c r="M23" s="16"/>
      <c r="N23" s="27"/>
      <c r="O23" s="27"/>
      <c r="P23" s="16"/>
      <c r="Q23" s="28"/>
      <c r="R23" s="28"/>
      <c r="S23" s="1"/>
      <c r="T23" s="23" t="str">
        <f t="shared" si="0"/>
        <v/>
      </c>
      <c r="U23" s="24" t="str">
        <f t="shared" si="1"/>
        <v/>
      </c>
      <c r="W23" s="30" t="b">
        <f t="shared" si="2"/>
        <v>0</v>
      </c>
      <c r="X23" t="b">
        <f t="shared" si="3"/>
        <v>0</v>
      </c>
      <c r="Y23" t="b">
        <f t="shared" si="4"/>
        <v>0</v>
      </c>
      <c r="Z23" t="b">
        <f t="shared" si="5"/>
        <v>1</v>
      </c>
      <c r="AA23" t="b">
        <f t="shared" si="6"/>
        <v>1</v>
      </c>
      <c r="AB23" t="b">
        <f t="shared" si="7"/>
        <v>1</v>
      </c>
      <c r="AC23" t="b">
        <f t="shared" si="8"/>
        <v>1</v>
      </c>
      <c r="AD23" s="30" t="b">
        <f>F23+1&gt;CEILING(0.5*'Forsendur við útreikning'!$C$6,1)</f>
        <v>0</v>
      </c>
      <c r="AE23" t="b">
        <f>G23+1&gt;CEILING(0.5*'Forsendur við útreikning'!$C$7,1)</f>
        <v>0</v>
      </c>
      <c r="AF23" t="b">
        <f>H23+1&gt;CEILING(0.5*'Forsendur við útreikning'!$C$8,1)</f>
        <v>0</v>
      </c>
      <c r="AG23" s="30" t="b">
        <f>F23+1&gt;CEILING(0.25*'Forsendur við útreikning'!$C$6,1)</f>
        <v>0</v>
      </c>
      <c r="AH23" t="b">
        <f>G23+1&gt;CEILING(0.25*'Forsendur við útreikning'!$C$7,1)</f>
        <v>0</v>
      </c>
      <c r="AI23" t="b">
        <f>H23+1&gt;CEILING(0.25*'Forsendur við útreikning'!$C$8,1)</f>
        <v>0</v>
      </c>
      <c r="AJ23" s="30" t="b">
        <f t="shared" si="9"/>
        <v>0</v>
      </c>
      <c r="AK23" s="31" t="b">
        <f t="shared" si="10"/>
        <v>0</v>
      </c>
      <c r="AL23" s="31" t="b">
        <f t="shared" si="11"/>
        <v>0</v>
      </c>
      <c r="AM23" s="31" t="b">
        <f t="shared" si="12"/>
        <v>0</v>
      </c>
      <c r="AN23" s="31" t="b">
        <f t="shared" si="13"/>
        <v>0</v>
      </c>
      <c r="AO23" s="31" t="b">
        <f t="shared" si="14"/>
        <v>0</v>
      </c>
      <c r="AP23" s="31" t="b">
        <f t="shared" si="15"/>
        <v>0</v>
      </c>
      <c r="AQ23" s="31" t="b">
        <f t="shared" si="16"/>
        <v>0</v>
      </c>
      <c r="AR23" s="30" t="b">
        <f t="shared" si="17"/>
        <v>0</v>
      </c>
      <c r="AS23" s="32" t="b">
        <f t="shared" si="18"/>
        <v>0</v>
      </c>
      <c r="AU23" s="30" t="b">
        <f>$L23+1&gt;CEILING($AU$4*'Forsendur við útreikning'!$C$10,1)</f>
        <v>0</v>
      </c>
      <c r="AV23" s="31" t="b">
        <f>$L23+1&gt;CEILING($AV$4*'Forsendur við útreikning'!$C$10,1)</f>
        <v>0</v>
      </c>
      <c r="AX23" s="30" t="b">
        <f t="shared" si="19"/>
        <v>0</v>
      </c>
      <c r="BA23" s="30" t="b">
        <f t="shared" si="20"/>
        <v>0</v>
      </c>
      <c r="BB23" t="b">
        <f t="shared" si="21"/>
        <v>0</v>
      </c>
      <c r="BD23" s="30" t="b">
        <f t="shared" si="22"/>
        <v>0</v>
      </c>
      <c r="BE23" t="b">
        <f t="shared" si="23"/>
        <v>0</v>
      </c>
      <c r="BG23" s="30" t="b">
        <f t="shared" si="24"/>
        <v>0</v>
      </c>
      <c r="BH23" s="31" t="b">
        <f t="shared" si="25"/>
        <v>0</v>
      </c>
      <c r="BI23" s="31" t="b">
        <f t="shared" si="26"/>
        <v>0</v>
      </c>
      <c r="BJ23" s="31" t="b">
        <f t="shared" si="27"/>
        <v>0</v>
      </c>
      <c r="BK23" s="31" t="b">
        <f t="shared" si="28"/>
        <v>0</v>
      </c>
      <c r="BL23" s="31" t="b">
        <f t="shared" si="29"/>
        <v>0</v>
      </c>
      <c r="BM23" s="31" t="b">
        <f t="shared" si="30"/>
        <v>0</v>
      </c>
      <c r="BN23" s="34" t="b">
        <f t="shared" si="31"/>
        <v>0</v>
      </c>
      <c r="BO23" s="35" t="b">
        <f t="shared" si="32"/>
        <v>0</v>
      </c>
      <c r="BP23" s="35" t="b">
        <f t="shared" si="33"/>
        <v>0</v>
      </c>
      <c r="BR23" s="36" t="b">
        <f t="shared" si="34"/>
        <v>0</v>
      </c>
      <c r="BS23" s="29" t="b">
        <f t="shared" si="35"/>
        <v>0</v>
      </c>
      <c r="BT23" s="29" t="b">
        <f t="shared" si="36"/>
        <v>0</v>
      </c>
      <c r="BU23" s="29" t="b">
        <f t="shared" si="37"/>
        <v>0</v>
      </c>
      <c r="BV23" s="29" t="b">
        <f t="shared" si="38"/>
        <v>0</v>
      </c>
      <c r="BW23" s="29" t="b">
        <f t="shared" si="39"/>
        <v>0</v>
      </c>
      <c r="BX23" s="29" t="b">
        <f t="shared" si="40"/>
        <v>0</v>
      </c>
      <c r="BY23" s="29" t="b">
        <f t="shared" si="41"/>
        <v>0</v>
      </c>
      <c r="BZ23" s="29" t="b">
        <f t="shared" si="42"/>
        <v>0</v>
      </c>
      <c r="CA23" s="29" t="b">
        <f t="shared" si="43"/>
        <v>0</v>
      </c>
      <c r="CB23" s="29" t="b">
        <f t="shared" si="44"/>
        <v>0</v>
      </c>
      <c r="CC23" s="29" t="b">
        <f t="shared" si="45"/>
        <v>0</v>
      </c>
      <c r="CD23" t="b">
        <f t="shared" si="46"/>
        <v>0</v>
      </c>
      <c r="CE23" t="b">
        <f t="shared" si="47"/>
        <v>0</v>
      </c>
      <c r="CF23" t="b">
        <f t="shared" si="48"/>
        <v>0</v>
      </c>
      <c r="CG23" t="b">
        <f t="shared" si="49"/>
        <v>0</v>
      </c>
      <c r="CH23" t="b">
        <f t="shared" si="50"/>
        <v>0</v>
      </c>
      <c r="CI23" t="b">
        <f t="shared" si="51"/>
        <v>0</v>
      </c>
      <c r="CJ23" t="b">
        <f t="shared" si="52"/>
        <v>0</v>
      </c>
    </row>
    <row r="24" spans="1:88" x14ac:dyDescent="0.3">
      <c r="A24">
        <v>20</v>
      </c>
      <c r="C24" s="16"/>
      <c r="D24" s="16"/>
      <c r="E24" s="25"/>
      <c r="F24" s="25"/>
      <c r="G24" s="25"/>
      <c r="H24" s="25"/>
      <c r="I24" s="16"/>
      <c r="J24" s="26"/>
      <c r="K24" s="26"/>
      <c r="L24" s="26"/>
      <c r="M24" s="16"/>
      <c r="N24" s="27"/>
      <c r="O24" s="27"/>
      <c r="P24" s="16"/>
      <c r="Q24" s="28"/>
      <c r="R24" s="28"/>
      <c r="S24" s="1"/>
      <c r="T24" s="23" t="str">
        <f t="shared" si="0"/>
        <v/>
      </c>
      <c r="U24" s="24" t="str">
        <f t="shared" si="1"/>
        <v/>
      </c>
      <c r="W24" s="30" t="b">
        <f t="shared" si="2"/>
        <v>0</v>
      </c>
      <c r="X24" t="b">
        <f t="shared" si="3"/>
        <v>0</v>
      </c>
      <c r="Y24" t="b">
        <f t="shared" si="4"/>
        <v>0</v>
      </c>
      <c r="Z24" t="b">
        <f t="shared" si="5"/>
        <v>1</v>
      </c>
      <c r="AA24" t="b">
        <f t="shared" si="6"/>
        <v>1</v>
      </c>
      <c r="AB24" t="b">
        <f t="shared" si="7"/>
        <v>1</v>
      </c>
      <c r="AC24" t="b">
        <f t="shared" si="8"/>
        <v>1</v>
      </c>
      <c r="AD24" s="30" t="b">
        <f>F24+1&gt;CEILING(0.5*'Forsendur við útreikning'!$C$6,1)</f>
        <v>0</v>
      </c>
      <c r="AE24" t="b">
        <f>G24+1&gt;CEILING(0.5*'Forsendur við útreikning'!$C$7,1)</f>
        <v>0</v>
      </c>
      <c r="AF24" t="b">
        <f>H24+1&gt;CEILING(0.5*'Forsendur við útreikning'!$C$8,1)</f>
        <v>0</v>
      </c>
      <c r="AG24" s="30" t="b">
        <f>F24+1&gt;CEILING(0.25*'Forsendur við útreikning'!$C$6,1)</f>
        <v>0</v>
      </c>
      <c r="AH24" t="b">
        <f>G24+1&gt;CEILING(0.25*'Forsendur við útreikning'!$C$7,1)</f>
        <v>0</v>
      </c>
      <c r="AI24" t="b">
        <f>H24+1&gt;CEILING(0.25*'Forsendur við útreikning'!$C$8,1)</f>
        <v>0</v>
      </c>
      <c r="AJ24" s="30" t="b">
        <f t="shared" si="9"/>
        <v>0</v>
      </c>
      <c r="AK24" s="31" t="b">
        <f t="shared" si="10"/>
        <v>0</v>
      </c>
      <c r="AL24" s="31" t="b">
        <f t="shared" si="11"/>
        <v>0</v>
      </c>
      <c r="AM24" s="31" t="b">
        <f t="shared" si="12"/>
        <v>0</v>
      </c>
      <c r="AN24" s="31" t="b">
        <f t="shared" si="13"/>
        <v>0</v>
      </c>
      <c r="AO24" s="31" t="b">
        <f t="shared" si="14"/>
        <v>0</v>
      </c>
      <c r="AP24" s="31" t="b">
        <f t="shared" si="15"/>
        <v>0</v>
      </c>
      <c r="AQ24" s="31" t="b">
        <f t="shared" si="16"/>
        <v>0</v>
      </c>
      <c r="AR24" s="30" t="b">
        <f t="shared" si="17"/>
        <v>0</v>
      </c>
      <c r="AS24" s="32" t="b">
        <f t="shared" si="18"/>
        <v>0</v>
      </c>
      <c r="AU24" s="30" t="b">
        <f>$L24+1&gt;CEILING($AU$4*'Forsendur við útreikning'!$C$10,1)</f>
        <v>0</v>
      </c>
      <c r="AV24" s="31" t="b">
        <f>$L24+1&gt;CEILING($AV$4*'Forsendur við útreikning'!$C$10,1)</f>
        <v>0</v>
      </c>
      <c r="AX24" s="30" t="b">
        <f t="shared" si="19"/>
        <v>0</v>
      </c>
      <c r="BA24" s="30" t="b">
        <f t="shared" si="20"/>
        <v>0</v>
      </c>
      <c r="BB24" t="b">
        <f t="shared" si="21"/>
        <v>0</v>
      </c>
      <c r="BD24" s="30" t="b">
        <f t="shared" si="22"/>
        <v>0</v>
      </c>
      <c r="BE24" t="b">
        <f t="shared" si="23"/>
        <v>0</v>
      </c>
      <c r="BG24" s="30" t="b">
        <f t="shared" si="24"/>
        <v>0</v>
      </c>
      <c r="BH24" s="31" t="b">
        <f t="shared" si="25"/>
        <v>0</v>
      </c>
      <c r="BI24" s="31" t="b">
        <f t="shared" si="26"/>
        <v>0</v>
      </c>
      <c r="BJ24" s="31" t="b">
        <f t="shared" si="27"/>
        <v>0</v>
      </c>
      <c r="BK24" s="31" t="b">
        <f t="shared" si="28"/>
        <v>0</v>
      </c>
      <c r="BL24" s="31" t="b">
        <f t="shared" si="29"/>
        <v>0</v>
      </c>
      <c r="BM24" s="31" t="b">
        <f t="shared" si="30"/>
        <v>0</v>
      </c>
      <c r="BN24" s="34" t="b">
        <f t="shared" si="31"/>
        <v>0</v>
      </c>
      <c r="BO24" s="35" t="b">
        <f t="shared" si="32"/>
        <v>0</v>
      </c>
      <c r="BP24" s="35" t="b">
        <f t="shared" si="33"/>
        <v>0</v>
      </c>
      <c r="BR24" s="36" t="b">
        <f t="shared" si="34"/>
        <v>0</v>
      </c>
      <c r="BS24" s="29" t="b">
        <f t="shared" si="35"/>
        <v>0</v>
      </c>
      <c r="BT24" s="29" t="b">
        <f t="shared" si="36"/>
        <v>0</v>
      </c>
      <c r="BU24" s="29" t="b">
        <f t="shared" si="37"/>
        <v>0</v>
      </c>
      <c r="BV24" s="29" t="b">
        <f t="shared" si="38"/>
        <v>0</v>
      </c>
      <c r="BW24" s="29" t="b">
        <f t="shared" si="39"/>
        <v>0</v>
      </c>
      <c r="BX24" s="29" t="b">
        <f t="shared" si="40"/>
        <v>0</v>
      </c>
      <c r="BY24" s="29" t="b">
        <f t="shared" si="41"/>
        <v>0</v>
      </c>
      <c r="BZ24" s="29" t="b">
        <f t="shared" si="42"/>
        <v>0</v>
      </c>
      <c r="CA24" s="29" t="b">
        <f t="shared" si="43"/>
        <v>0</v>
      </c>
      <c r="CB24" s="29" t="b">
        <f t="shared" si="44"/>
        <v>0</v>
      </c>
      <c r="CC24" s="29" t="b">
        <f t="shared" si="45"/>
        <v>0</v>
      </c>
      <c r="CD24" t="b">
        <f t="shared" si="46"/>
        <v>0</v>
      </c>
      <c r="CE24" t="b">
        <f t="shared" si="47"/>
        <v>0</v>
      </c>
      <c r="CF24" t="b">
        <f t="shared" si="48"/>
        <v>0</v>
      </c>
      <c r="CG24" t="b">
        <f t="shared" si="49"/>
        <v>0</v>
      </c>
      <c r="CH24" t="b">
        <f t="shared" si="50"/>
        <v>0</v>
      </c>
      <c r="CI24" t="b">
        <f t="shared" si="51"/>
        <v>0</v>
      </c>
      <c r="CJ24" t="b">
        <f t="shared" si="52"/>
        <v>0</v>
      </c>
    </row>
    <row r="25" spans="1:88" x14ac:dyDescent="0.3">
      <c r="A25">
        <v>21</v>
      </c>
      <c r="C25" s="16"/>
      <c r="D25" s="16"/>
      <c r="E25" s="25"/>
      <c r="F25" s="25"/>
      <c r="G25" s="25"/>
      <c r="H25" s="25"/>
      <c r="I25" s="16"/>
      <c r="J25" s="26"/>
      <c r="K25" s="26"/>
      <c r="L25" s="26"/>
      <c r="M25" s="16"/>
      <c r="N25" s="27"/>
      <c r="O25" s="27"/>
      <c r="P25" s="16"/>
      <c r="Q25" s="28"/>
      <c r="R25" s="28"/>
      <c r="S25" s="1"/>
      <c r="T25" s="23" t="str">
        <f t="shared" si="0"/>
        <v/>
      </c>
      <c r="U25" s="24" t="str">
        <f t="shared" si="1"/>
        <v/>
      </c>
      <c r="W25" s="30" t="b">
        <f t="shared" si="2"/>
        <v>0</v>
      </c>
      <c r="X25" t="b">
        <f t="shared" si="3"/>
        <v>0</v>
      </c>
      <c r="Y25" t="b">
        <f t="shared" si="4"/>
        <v>0</v>
      </c>
      <c r="Z25" t="b">
        <f t="shared" si="5"/>
        <v>1</v>
      </c>
      <c r="AA25" t="b">
        <f t="shared" si="6"/>
        <v>1</v>
      </c>
      <c r="AB25" t="b">
        <f t="shared" si="7"/>
        <v>1</v>
      </c>
      <c r="AC25" t="b">
        <f t="shared" si="8"/>
        <v>1</v>
      </c>
      <c r="AD25" s="30" t="b">
        <f>F25+1&gt;CEILING(0.5*'Forsendur við útreikning'!$C$6,1)</f>
        <v>0</v>
      </c>
      <c r="AE25" t="b">
        <f>G25+1&gt;CEILING(0.5*'Forsendur við útreikning'!$C$7,1)</f>
        <v>0</v>
      </c>
      <c r="AF25" t="b">
        <f>H25+1&gt;CEILING(0.5*'Forsendur við útreikning'!$C$8,1)</f>
        <v>0</v>
      </c>
      <c r="AG25" s="30" t="b">
        <f>F25+1&gt;CEILING(0.25*'Forsendur við útreikning'!$C$6,1)</f>
        <v>0</v>
      </c>
      <c r="AH25" t="b">
        <f>G25+1&gt;CEILING(0.25*'Forsendur við útreikning'!$C$7,1)</f>
        <v>0</v>
      </c>
      <c r="AI25" t="b">
        <f>H25+1&gt;CEILING(0.25*'Forsendur við útreikning'!$C$8,1)</f>
        <v>0</v>
      </c>
      <c r="AJ25" s="30" t="b">
        <f t="shared" si="9"/>
        <v>0</v>
      </c>
      <c r="AK25" s="31" t="b">
        <f t="shared" si="10"/>
        <v>0</v>
      </c>
      <c r="AL25" s="31" t="b">
        <f t="shared" si="11"/>
        <v>0</v>
      </c>
      <c r="AM25" s="31" t="b">
        <f t="shared" si="12"/>
        <v>0</v>
      </c>
      <c r="AN25" s="31" t="b">
        <f t="shared" si="13"/>
        <v>0</v>
      </c>
      <c r="AO25" s="31" t="b">
        <f t="shared" si="14"/>
        <v>0</v>
      </c>
      <c r="AP25" s="31" t="b">
        <f t="shared" si="15"/>
        <v>0</v>
      </c>
      <c r="AQ25" s="31" t="b">
        <f t="shared" si="16"/>
        <v>0</v>
      </c>
      <c r="AR25" s="30" t="b">
        <f t="shared" si="17"/>
        <v>0</v>
      </c>
      <c r="AS25" s="32" t="b">
        <f t="shared" si="18"/>
        <v>0</v>
      </c>
      <c r="AU25" s="30" t="b">
        <f>$L25+1&gt;CEILING($AU$4*'Forsendur við útreikning'!$C$10,1)</f>
        <v>0</v>
      </c>
      <c r="AV25" s="31" t="b">
        <f>$L25+1&gt;CEILING($AV$4*'Forsendur við útreikning'!$C$10,1)</f>
        <v>0</v>
      </c>
      <c r="AX25" s="30" t="b">
        <f t="shared" si="19"/>
        <v>0</v>
      </c>
      <c r="BA25" s="30" t="b">
        <f t="shared" si="20"/>
        <v>0</v>
      </c>
      <c r="BB25" t="b">
        <f t="shared" si="21"/>
        <v>0</v>
      </c>
      <c r="BD25" s="30" t="b">
        <f t="shared" si="22"/>
        <v>0</v>
      </c>
      <c r="BE25" t="b">
        <f t="shared" si="23"/>
        <v>0</v>
      </c>
      <c r="BG25" s="30" t="b">
        <f t="shared" si="24"/>
        <v>0</v>
      </c>
      <c r="BH25" s="31" t="b">
        <f t="shared" si="25"/>
        <v>0</v>
      </c>
      <c r="BI25" s="31" t="b">
        <f t="shared" si="26"/>
        <v>0</v>
      </c>
      <c r="BJ25" s="31" t="b">
        <f t="shared" si="27"/>
        <v>0</v>
      </c>
      <c r="BK25" s="31" t="b">
        <f t="shared" si="28"/>
        <v>0</v>
      </c>
      <c r="BL25" s="31" t="b">
        <f t="shared" si="29"/>
        <v>0</v>
      </c>
      <c r="BM25" s="31" t="b">
        <f t="shared" si="30"/>
        <v>0</v>
      </c>
      <c r="BN25" s="34" t="b">
        <f t="shared" si="31"/>
        <v>0</v>
      </c>
      <c r="BO25" s="35" t="b">
        <f t="shared" si="32"/>
        <v>0</v>
      </c>
      <c r="BP25" s="35" t="b">
        <f t="shared" si="33"/>
        <v>0</v>
      </c>
      <c r="BR25" s="36" t="b">
        <f t="shared" si="34"/>
        <v>0</v>
      </c>
      <c r="BS25" s="29" t="b">
        <f t="shared" si="35"/>
        <v>0</v>
      </c>
      <c r="BT25" s="29" t="b">
        <f t="shared" si="36"/>
        <v>0</v>
      </c>
      <c r="BU25" s="29" t="b">
        <f t="shared" si="37"/>
        <v>0</v>
      </c>
      <c r="BV25" s="29" t="b">
        <f t="shared" si="38"/>
        <v>0</v>
      </c>
      <c r="BW25" s="29" t="b">
        <f t="shared" si="39"/>
        <v>0</v>
      </c>
      <c r="BX25" s="29" t="b">
        <f t="shared" si="40"/>
        <v>0</v>
      </c>
      <c r="BY25" s="29" t="b">
        <f t="shared" si="41"/>
        <v>0</v>
      </c>
      <c r="BZ25" s="29" t="b">
        <f t="shared" si="42"/>
        <v>0</v>
      </c>
      <c r="CA25" s="29" t="b">
        <f t="shared" si="43"/>
        <v>0</v>
      </c>
      <c r="CB25" s="29" t="b">
        <f t="shared" si="44"/>
        <v>0</v>
      </c>
      <c r="CC25" s="29" t="b">
        <f t="shared" si="45"/>
        <v>0</v>
      </c>
      <c r="CD25" t="b">
        <f t="shared" si="46"/>
        <v>0</v>
      </c>
      <c r="CE25" t="b">
        <f t="shared" si="47"/>
        <v>0</v>
      </c>
      <c r="CF25" t="b">
        <f t="shared" si="48"/>
        <v>0</v>
      </c>
      <c r="CG25" t="b">
        <f t="shared" si="49"/>
        <v>0</v>
      </c>
      <c r="CH25" t="b">
        <f t="shared" si="50"/>
        <v>0</v>
      </c>
      <c r="CI25" t="b">
        <f t="shared" si="51"/>
        <v>0</v>
      </c>
      <c r="CJ25" t="b">
        <f t="shared" si="52"/>
        <v>0</v>
      </c>
    </row>
    <row r="26" spans="1:88" x14ac:dyDescent="0.3">
      <c r="A26">
        <v>22</v>
      </c>
      <c r="C26" s="16"/>
      <c r="D26" s="16"/>
      <c r="E26" s="25"/>
      <c r="F26" s="25"/>
      <c r="G26" s="25"/>
      <c r="H26" s="25"/>
      <c r="I26" s="16"/>
      <c r="J26" s="26"/>
      <c r="K26" s="26"/>
      <c r="L26" s="26"/>
      <c r="M26" s="16"/>
      <c r="N26" s="27"/>
      <c r="O26" s="27"/>
      <c r="P26" s="16"/>
      <c r="Q26" s="28"/>
      <c r="R26" s="28"/>
      <c r="S26" s="1"/>
      <c r="T26" s="23" t="str">
        <f t="shared" si="0"/>
        <v/>
      </c>
      <c r="U26" s="24" t="str">
        <f t="shared" si="1"/>
        <v/>
      </c>
      <c r="W26" s="30" t="b">
        <f t="shared" si="2"/>
        <v>0</v>
      </c>
      <c r="X26" t="b">
        <f t="shared" si="3"/>
        <v>0</v>
      </c>
      <c r="Y26" t="b">
        <f t="shared" si="4"/>
        <v>0</v>
      </c>
      <c r="Z26" t="b">
        <f t="shared" si="5"/>
        <v>1</v>
      </c>
      <c r="AA26" t="b">
        <f t="shared" si="6"/>
        <v>1</v>
      </c>
      <c r="AB26" t="b">
        <f t="shared" si="7"/>
        <v>1</v>
      </c>
      <c r="AC26" t="b">
        <f t="shared" si="8"/>
        <v>1</v>
      </c>
      <c r="AD26" s="30" t="b">
        <f>F26+1&gt;CEILING(0.5*'Forsendur við útreikning'!$C$6,1)</f>
        <v>0</v>
      </c>
      <c r="AE26" t="b">
        <f>G26+1&gt;CEILING(0.5*'Forsendur við útreikning'!$C$7,1)</f>
        <v>0</v>
      </c>
      <c r="AF26" t="b">
        <f>H26+1&gt;CEILING(0.5*'Forsendur við útreikning'!$C$8,1)</f>
        <v>0</v>
      </c>
      <c r="AG26" s="30" t="b">
        <f>F26+1&gt;CEILING(0.25*'Forsendur við útreikning'!$C$6,1)</f>
        <v>0</v>
      </c>
      <c r="AH26" t="b">
        <f>G26+1&gt;CEILING(0.25*'Forsendur við útreikning'!$C$7,1)</f>
        <v>0</v>
      </c>
      <c r="AI26" t="b">
        <f>H26+1&gt;CEILING(0.25*'Forsendur við útreikning'!$C$8,1)</f>
        <v>0</v>
      </c>
      <c r="AJ26" s="30" t="b">
        <f t="shared" si="9"/>
        <v>0</v>
      </c>
      <c r="AK26" s="31" t="b">
        <f t="shared" si="10"/>
        <v>0</v>
      </c>
      <c r="AL26" s="31" t="b">
        <f t="shared" si="11"/>
        <v>0</v>
      </c>
      <c r="AM26" s="31" t="b">
        <f t="shared" si="12"/>
        <v>0</v>
      </c>
      <c r="AN26" s="31" t="b">
        <f t="shared" si="13"/>
        <v>0</v>
      </c>
      <c r="AO26" s="31" t="b">
        <f t="shared" si="14"/>
        <v>0</v>
      </c>
      <c r="AP26" s="31" t="b">
        <f t="shared" si="15"/>
        <v>0</v>
      </c>
      <c r="AQ26" s="31" t="b">
        <f t="shared" si="16"/>
        <v>0</v>
      </c>
      <c r="AR26" s="30" t="b">
        <f t="shared" si="17"/>
        <v>0</v>
      </c>
      <c r="AS26" s="32" t="b">
        <f t="shared" si="18"/>
        <v>0</v>
      </c>
      <c r="AU26" s="30" t="b">
        <f>$L26+1&gt;CEILING($AU$4*'Forsendur við útreikning'!$C$10,1)</f>
        <v>0</v>
      </c>
      <c r="AV26" s="31" t="b">
        <f>$L26+1&gt;CEILING($AV$4*'Forsendur við útreikning'!$C$10,1)</f>
        <v>0</v>
      </c>
      <c r="AX26" s="30" t="b">
        <f t="shared" si="19"/>
        <v>0</v>
      </c>
      <c r="BA26" s="30" t="b">
        <f t="shared" si="20"/>
        <v>0</v>
      </c>
      <c r="BB26" t="b">
        <f t="shared" si="21"/>
        <v>0</v>
      </c>
      <c r="BD26" s="30" t="b">
        <f t="shared" si="22"/>
        <v>0</v>
      </c>
      <c r="BE26" t="b">
        <f t="shared" si="23"/>
        <v>0</v>
      </c>
      <c r="BG26" s="30" t="b">
        <f t="shared" si="24"/>
        <v>0</v>
      </c>
      <c r="BH26" s="31" t="b">
        <f t="shared" si="25"/>
        <v>0</v>
      </c>
      <c r="BI26" s="31" t="b">
        <f t="shared" si="26"/>
        <v>0</v>
      </c>
      <c r="BJ26" s="31" t="b">
        <f t="shared" si="27"/>
        <v>0</v>
      </c>
      <c r="BK26" s="31" t="b">
        <f t="shared" si="28"/>
        <v>0</v>
      </c>
      <c r="BL26" s="31" t="b">
        <f t="shared" si="29"/>
        <v>0</v>
      </c>
      <c r="BM26" s="31" t="b">
        <f t="shared" si="30"/>
        <v>0</v>
      </c>
      <c r="BN26" s="34" t="b">
        <f t="shared" si="31"/>
        <v>0</v>
      </c>
      <c r="BO26" s="35" t="b">
        <f t="shared" si="32"/>
        <v>0</v>
      </c>
      <c r="BP26" s="35" t="b">
        <f t="shared" si="33"/>
        <v>0</v>
      </c>
      <c r="BR26" s="36" t="b">
        <f t="shared" si="34"/>
        <v>0</v>
      </c>
      <c r="BS26" s="29" t="b">
        <f t="shared" si="35"/>
        <v>0</v>
      </c>
      <c r="BT26" s="29" t="b">
        <f t="shared" si="36"/>
        <v>0</v>
      </c>
      <c r="BU26" s="29" t="b">
        <f t="shared" si="37"/>
        <v>0</v>
      </c>
      <c r="BV26" s="29" t="b">
        <f t="shared" si="38"/>
        <v>0</v>
      </c>
      <c r="BW26" s="29" t="b">
        <f t="shared" si="39"/>
        <v>0</v>
      </c>
      <c r="BX26" s="29" t="b">
        <f t="shared" si="40"/>
        <v>0</v>
      </c>
      <c r="BY26" s="29" t="b">
        <f t="shared" si="41"/>
        <v>0</v>
      </c>
      <c r="BZ26" s="29" t="b">
        <f t="shared" si="42"/>
        <v>0</v>
      </c>
      <c r="CA26" s="29" t="b">
        <f t="shared" si="43"/>
        <v>0</v>
      </c>
      <c r="CB26" s="29" t="b">
        <f t="shared" si="44"/>
        <v>0</v>
      </c>
      <c r="CC26" s="29" t="b">
        <f t="shared" si="45"/>
        <v>0</v>
      </c>
      <c r="CD26" t="b">
        <f t="shared" si="46"/>
        <v>0</v>
      </c>
      <c r="CE26" t="b">
        <f t="shared" si="47"/>
        <v>0</v>
      </c>
      <c r="CF26" t="b">
        <f t="shared" si="48"/>
        <v>0</v>
      </c>
      <c r="CG26" t="b">
        <f t="shared" si="49"/>
        <v>0</v>
      </c>
      <c r="CH26" t="b">
        <f t="shared" si="50"/>
        <v>0</v>
      </c>
      <c r="CI26" t="b">
        <f t="shared" si="51"/>
        <v>0</v>
      </c>
      <c r="CJ26" t="b">
        <f t="shared" si="52"/>
        <v>0</v>
      </c>
    </row>
    <row r="27" spans="1:88" x14ac:dyDescent="0.3">
      <c r="A27">
        <v>23</v>
      </c>
      <c r="C27" s="16"/>
      <c r="D27" s="16"/>
      <c r="E27" s="25"/>
      <c r="F27" s="25"/>
      <c r="G27" s="25"/>
      <c r="H27" s="25"/>
      <c r="I27" s="16"/>
      <c r="J27" s="26"/>
      <c r="K27" s="26"/>
      <c r="L27" s="26"/>
      <c r="M27" s="16"/>
      <c r="N27" s="27"/>
      <c r="O27" s="27"/>
      <c r="P27" s="16"/>
      <c r="Q27" s="28"/>
      <c r="R27" s="28"/>
      <c r="S27" s="1"/>
      <c r="T27" s="23" t="str">
        <f t="shared" si="0"/>
        <v/>
      </c>
      <c r="U27" s="24" t="str">
        <f t="shared" si="1"/>
        <v/>
      </c>
      <c r="W27" s="30" t="b">
        <f t="shared" si="2"/>
        <v>0</v>
      </c>
      <c r="X27" t="b">
        <f t="shared" si="3"/>
        <v>0</v>
      </c>
      <c r="Y27" t="b">
        <f t="shared" si="4"/>
        <v>0</v>
      </c>
      <c r="Z27" t="b">
        <f t="shared" si="5"/>
        <v>1</v>
      </c>
      <c r="AA27" t="b">
        <f t="shared" si="6"/>
        <v>1</v>
      </c>
      <c r="AB27" t="b">
        <f t="shared" si="7"/>
        <v>1</v>
      </c>
      <c r="AC27" t="b">
        <f t="shared" si="8"/>
        <v>1</v>
      </c>
      <c r="AD27" s="30" t="b">
        <f>F27+1&gt;CEILING(0.5*'Forsendur við útreikning'!$C$6,1)</f>
        <v>0</v>
      </c>
      <c r="AE27" t="b">
        <f>G27+1&gt;CEILING(0.5*'Forsendur við útreikning'!$C$7,1)</f>
        <v>0</v>
      </c>
      <c r="AF27" t="b">
        <f>H27+1&gt;CEILING(0.5*'Forsendur við útreikning'!$C$8,1)</f>
        <v>0</v>
      </c>
      <c r="AG27" s="30" t="b">
        <f>F27+1&gt;CEILING(0.25*'Forsendur við útreikning'!$C$6,1)</f>
        <v>0</v>
      </c>
      <c r="AH27" t="b">
        <f>G27+1&gt;CEILING(0.25*'Forsendur við útreikning'!$C$7,1)</f>
        <v>0</v>
      </c>
      <c r="AI27" t="b">
        <f>H27+1&gt;CEILING(0.25*'Forsendur við útreikning'!$C$8,1)</f>
        <v>0</v>
      </c>
      <c r="AJ27" s="30" t="b">
        <f t="shared" si="9"/>
        <v>0</v>
      </c>
      <c r="AK27" s="31" t="b">
        <f t="shared" si="10"/>
        <v>0</v>
      </c>
      <c r="AL27" s="31" t="b">
        <f t="shared" si="11"/>
        <v>0</v>
      </c>
      <c r="AM27" s="31" t="b">
        <f t="shared" si="12"/>
        <v>0</v>
      </c>
      <c r="AN27" s="31" t="b">
        <f t="shared" si="13"/>
        <v>0</v>
      </c>
      <c r="AO27" s="31" t="b">
        <f t="shared" si="14"/>
        <v>0</v>
      </c>
      <c r="AP27" s="31" t="b">
        <f t="shared" si="15"/>
        <v>0</v>
      </c>
      <c r="AQ27" s="31" t="b">
        <f t="shared" si="16"/>
        <v>0</v>
      </c>
      <c r="AR27" s="30" t="b">
        <f t="shared" si="17"/>
        <v>0</v>
      </c>
      <c r="AS27" s="32" t="b">
        <f t="shared" si="18"/>
        <v>0</v>
      </c>
      <c r="AU27" s="30" t="b">
        <f>$L27+1&gt;CEILING($AU$4*'Forsendur við útreikning'!$C$10,1)</f>
        <v>0</v>
      </c>
      <c r="AV27" s="31" t="b">
        <f>$L27+1&gt;CEILING($AV$4*'Forsendur við útreikning'!$C$10,1)</f>
        <v>0</v>
      </c>
      <c r="AX27" s="30" t="b">
        <f t="shared" si="19"/>
        <v>0</v>
      </c>
      <c r="BA27" s="30" t="b">
        <f t="shared" si="20"/>
        <v>0</v>
      </c>
      <c r="BB27" t="b">
        <f t="shared" si="21"/>
        <v>0</v>
      </c>
      <c r="BD27" s="30" t="b">
        <f t="shared" si="22"/>
        <v>0</v>
      </c>
      <c r="BE27" t="b">
        <f t="shared" si="23"/>
        <v>0</v>
      </c>
      <c r="BG27" s="30" t="b">
        <f t="shared" si="24"/>
        <v>0</v>
      </c>
      <c r="BH27" s="31" t="b">
        <f t="shared" si="25"/>
        <v>0</v>
      </c>
      <c r="BI27" s="31" t="b">
        <f t="shared" si="26"/>
        <v>0</v>
      </c>
      <c r="BJ27" s="31" t="b">
        <f t="shared" si="27"/>
        <v>0</v>
      </c>
      <c r="BK27" s="31" t="b">
        <f t="shared" si="28"/>
        <v>0</v>
      </c>
      <c r="BL27" s="31" t="b">
        <f t="shared" si="29"/>
        <v>0</v>
      </c>
      <c r="BM27" s="31" t="b">
        <f t="shared" si="30"/>
        <v>0</v>
      </c>
      <c r="BN27" s="34" t="b">
        <f t="shared" si="31"/>
        <v>0</v>
      </c>
      <c r="BO27" s="35" t="b">
        <f t="shared" si="32"/>
        <v>0</v>
      </c>
      <c r="BP27" s="35" t="b">
        <f t="shared" si="33"/>
        <v>0</v>
      </c>
      <c r="BR27" s="36" t="b">
        <f t="shared" si="34"/>
        <v>0</v>
      </c>
      <c r="BS27" s="29" t="b">
        <f t="shared" si="35"/>
        <v>0</v>
      </c>
      <c r="BT27" s="29" t="b">
        <f t="shared" si="36"/>
        <v>0</v>
      </c>
      <c r="BU27" s="29" t="b">
        <f t="shared" si="37"/>
        <v>0</v>
      </c>
      <c r="BV27" s="29" t="b">
        <f t="shared" si="38"/>
        <v>0</v>
      </c>
      <c r="BW27" s="29" t="b">
        <f t="shared" si="39"/>
        <v>0</v>
      </c>
      <c r="BX27" s="29" t="b">
        <f t="shared" si="40"/>
        <v>0</v>
      </c>
      <c r="BY27" s="29" t="b">
        <f t="shared" si="41"/>
        <v>0</v>
      </c>
      <c r="BZ27" s="29" t="b">
        <f t="shared" si="42"/>
        <v>0</v>
      </c>
      <c r="CA27" s="29" t="b">
        <f t="shared" si="43"/>
        <v>0</v>
      </c>
      <c r="CB27" s="29" t="b">
        <f t="shared" si="44"/>
        <v>0</v>
      </c>
      <c r="CC27" s="29" t="b">
        <f t="shared" si="45"/>
        <v>0</v>
      </c>
      <c r="CD27" t="b">
        <f t="shared" si="46"/>
        <v>0</v>
      </c>
      <c r="CE27" t="b">
        <f t="shared" si="47"/>
        <v>0</v>
      </c>
      <c r="CF27" t="b">
        <f t="shared" si="48"/>
        <v>0</v>
      </c>
      <c r="CG27" t="b">
        <f t="shared" si="49"/>
        <v>0</v>
      </c>
      <c r="CH27" t="b">
        <f t="shared" si="50"/>
        <v>0</v>
      </c>
      <c r="CI27" t="b">
        <f t="shared" si="51"/>
        <v>0</v>
      </c>
      <c r="CJ27" t="b">
        <f t="shared" si="52"/>
        <v>0</v>
      </c>
    </row>
    <row r="28" spans="1:88" x14ac:dyDescent="0.3">
      <c r="A28">
        <v>24</v>
      </c>
      <c r="C28" s="16"/>
      <c r="D28" s="16"/>
      <c r="E28" s="25"/>
      <c r="F28" s="25"/>
      <c r="G28" s="25"/>
      <c r="H28" s="25"/>
      <c r="I28" s="16"/>
      <c r="J28" s="26"/>
      <c r="K28" s="26"/>
      <c r="L28" s="26"/>
      <c r="M28" s="16"/>
      <c r="N28" s="27"/>
      <c r="O28" s="27"/>
      <c r="P28" s="16"/>
      <c r="Q28" s="28"/>
      <c r="R28" s="28"/>
      <c r="S28" s="1"/>
      <c r="T28" s="23" t="str">
        <f t="shared" si="0"/>
        <v/>
      </c>
      <c r="U28" s="24" t="str">
        <f t="shared" si="1"/>
        <v/>
      </c>
      <c r="W28" s="30" t="b">
        <f t="shared" si="2"/>
        <v>0</v>
      </c>
      <c r="X28" t="b">
        <f t="shared" si="3"/>
        <v>0</v>
      </c>
      <c r="Y28" t="b">
        <f t="shared" si="4"/>
        <v>0</v>
      </c>
      <c r="Z28" t="b">
        <f t="shared" si="5"/>
        <v>1</v>
      </c>
      <c r="AA28" t="b">
        <f t="shared" si="6"/>
        <v>1</v>
      </c>
      <c r="AB28" t="b">
        <f t="shared" si="7"/>
        <v>1</v>
      </c>
      <c r="AC28" t="b">
        <f t="shared" si="8"/>
        <v>1</v>
      </c>
      <c r="AD28" s="30" t="b">
        <f>F28+1&gt;CEILING(0.5*'Forsendur við útreikning'!$C$6,1)</f>
        <v>0</v>
      </c>
      <c r="AE28" t="b">
        <f>G28+1&gt;CEILING(0.5*'Forsendur við útreikning'!$C$7,1)</f>
        <v>0</v>
      </c>
      <c r="AF28" t="b">
        <f>H28+1&gt;CEILING(0.5*'Forsendur við útreikning'!$C$8,1)</f>
        <v>0</v>
      </c>
      <c r="AG28" s="30" t="b">
        <f>F28+1&gt;CEILING(0.25*'Forsendur við útreikning'!$C$6,1)</f>
        <v>0</v>
      </c>
      <c r="AH28" t="b">
        <f>G28+1&gt;CEILING(0.25*'Forsendur við útreikning'!$C$7,1)</f>
        <v>0</v>
      </c>
      <c r="AI28" t="b">
        <f>H28+1&gt;CEILING(0.25*'Forsendur við útreikning'!$C$8,1)</f>
        <v>0</v>
      </c>
      <c r="AJ28" s="30" t="b">
        <f t="shared" si="9"/>
        <v>0</v>
      </c>
      <c r="AK28" s="31" t="b">
        <f t="shared" si="10"/>
        <v>0</v>
      </c>
      <c r="AL28" s="31" t="b">
        <f t="shared" si="11"/>
        <v>0</v>
      </c>
      <c r="AM28" s="31" t="b">
        <f t="shared" si="12"/>
        <v>0</v>
      </c>
      <c r="AN28" s="31" t="b">
        <f t="shared" si="13"/>
        <v>0</v>
      </c>
      <c r="AO28" s="31" t="b">
        <f t="shared" si="14"/>
        <v>0</v>
      </c>
      <c r="AP28" s="31" t="b">
        <f t="shared" si="15"/>
        <v>0</v>
      </c>
      <c r="AQ28" s="31" t="b">
        <f t="shared" si="16"/>
        <v>0</v>
      </c>
      <c r="AR28" s="30" t="b">
        <f t="shared" si="17"/>
        <v>0</v>
      </c>
      <c r="AS28" s="32" t="b">
        <f t="shared" si="18"/>
        <v>0</v>
      </c>
      <c r="AU28" s="30" t="b">
        <f>$L28+1&gt;CEILING($AU$4*'Forsendur við útreikning'!$C$10,1)</f>
        <v>0</v>
      </c>
      <c r="AV28" s="31" t="b">
        <f>$L28+1&gt;CEILING($AV$4*'Forsendur við útreikning'!$C$10,1)</f>
        <v>0</v>
      </c>
      <c r="AX28" s="30" t="b">
        <f t="shared" si="19"/>
        <v>0</v>
      </c>
      <c r="BA28" s="30" t="b">
        <f t="shared" si="20"/>
        <v>0</v>
      </c>
      <c r="BB28" t="b">
        <f t="shared" si="21"/>
        <v>0</v>
      </c>
      <c r="BD28" s="30" t="b">
        <f t="shared" si="22"/>
        <v>0</v>
      </c>
      <c r="BE28" t="b">
        <f t="shared" si="23"/>
        <v>0</v>
      </c>
      <c r="BG28" s="30" t="b">
        <f t="shared" si="24"/>
        <v>0</v>
      </c>
      <c r="BH28" s="31" t="b">
        <f t="shared" si="25"/>
        <v>0</v>
      </c>
      <c r="BI28" s="31" t="b">
        <f t="shared" si="26"/>
        <v>0</v>
      </c>
      <c r="BJ28" s="31" t="b">
        <f t="shared" si="27"/>
        <v>0</v>
      </c>
      <c r="BK28" s="31" t="b">
        <f t="shared" si="28"/>
        <v>0</v>
      </c>
      <c r="BL28" s="31" t="b">
        <f t="shared" si="29"/>
        <v>0</v>
      </c>
      <c r="BM28" s="31" t="b">
        <f t="shared" si="30"/>
        <v>0</v>
      </c>
      <c r="BN28" s="34" t="b">
        <f t="shared" si="31"/>
        <v>0</v>
      </c>
      <c r="BO28" s="35" t="b">
        <f t="shared" si="32"/>
        <v>0</v>
      </c>
      <c r="BP28" s="35" t="b">
        <f t="shared" si="33"/>
        <v>0</v>
      </c>
      <c r="BR28" s="36" t="b">
        <f t="shared" si="34"/>
        <v>0</v>
      </c>
      <c r="BS28" s="29" t="b">
        <f t="shared" si="35"/>
        <v>0</v>
      </c>
      <c r="BT28" s="29" t="b">
        <f t="shared" si="36"/>
        <v>0</v>
      </c>
      <c r="BU28" s="29" t="b">
        <f t="shared" si="37"/>
        <v>0</v>
      </c>
      <c r="BV28" s="29" t="b">
        <f t="shared" si="38"/>
        <v>0</v>
      </c>
      <c r="BW28" s="29" t="b">
        <f t="shared" si="39"/>
        <v>0</v>
      </c>
      <c r="BX28" s="29" t="b">
        <f t="shared" si="40"/>
        <v>0</v>
      </c>
      <c r="BY28" s="29" t="b">
        <f t="shared" si="41"/>
        <v>0</v>
      </c>
      <c r="BZ28" s="29" t="b">
        <f t="shared" si="42"/>
        <v>0</v>
      </c>
      <c r="CA28" s="29" t="b">
        <f t="shared" si="43"/>
        <v>0</v>
      </c>
      <c r="CB28" s="29" t="b">
        <f t="shared" si="44"/>
        <v>0</v>
      </c>
      <c r="CC28" s="29" t="b">
        <f t="shared" si="45"/>
        <v>0</v>
      </c>
      <c r="CD28" t="b">
        <f t="shared" si="46"/>
        <v>0</v>
      </c>
      <c r="CE28" t="b">
        <f t="shared" si="47"/>
        <v>0</v>
      </c>
      <c r="CF28" t="b">
        <f t="shared" si="48"/>
        <v>0</v>
      </c>
      <c r="CG28" t="b">
        <f t="shared" si="49"/>
        <v>0</v>
      </c>
      <c r="CH28" t="b">
        <f t="shared" si="50"/>
        <v>0</v>
      </c>
      <c r="CI28" t="b">
        <f t="shared" si="51"/>
        <v>0</v>
      </c>
      <c r="CJ28" t="b">
        <f t="shared" si="52"/>
        <v>0</v>
      </c>
    </row>
    <row r="29" spans="1:88" x14ac:dyDescent="0.3">
      <c r="A29">
        <v>25</v>
      </c>
      <c r="C29" s="16"/>
      <c r="D29" s="16"/>
      <c r="E29" s="25"/>
      <c r="F29" s="25"/>
      <c r="G29" s="25"/>
      <c r="H29" s="25"/>
      <c r="I29" s="16"/>
      <c r="J29" s="26"/>
      <c r="K29" s="26"/>
      <c r="L29" s="26"/>
      <c r="M29" s="16"/>
      <c r="N29" s="27"/>
      <c r="O29" s="27"/>
      <c r="P29" s="16"/>
      <c r="Q29" s="28"/>
      <c r="R29" s="28"/>
      <c r="S29" s="1"/>
      <c r="T29" s="23" t="str">
        <f t="shared" si="0"/>
        <v/>
      </c>
      <c r="U29" s="24" t="str">
        <f t="shared" si="1"/>
        <v/>
      </c>
      <c r="W29" s="30" t="b">
        <f t="shared" si="2"/>
        <v>0</v>
      </c>
      <c r="X29" t="b">
        <f t="shared" si="3"/>
        <v>0</v>
      </c>
      <c r="Y29" t="b">
        <f t="shared" si="4"/>
        <v>0</v>
      </c>
      <c r="Z29" t="b">
        <f t="shared" si="5"/>
        <v>1</v>
      </c>
      <c r="AA29" t="b">
        <f t="shared" si="6"/>
        <v>1</v>
      </c>
      <c r="AB29" t="b">
        <f t="shared" si="7"/>
        <v>1</v>
      </c>
      <c r="AC29" t="b">
        <f t="shared" si="8"/>
        <v>1</v>
      </c>
      <c r="AD29" s="30" t="b">
        <f>F29+1&gt;CEILING(0.5*'Forsendur við útreikning'!$C$6,1)</f>
        <v>0</v>
      </c>
      <c r="AE29" t="b">
        <f>G29+1&gt;CEILING(0.5*'Forsendur við útreikning'!$C$7,1)</f>
        <v>0</v>
      </c>
      <c r="AF29" t="b">
        <f>H29+1&gt;CEILING(0.5*'Forsendur við útreikning'!$C$8,1)</f>
        <v>0</v>
      </c>
      <c r="AG29" s="30" t="b">
        <f>F29+1&gt;CEILING(0.25*'Forsendur við útreikning'!$C$6,1)</f>
        <v>0</v>
      </c>
      <c r="AH29" t="b">
        <f>G29+1&gt;CEILING(0.25*'Forsendur við útreikning'!$C$7,1)</f>
        <v>0</v>
      </c>
      <c r="AI29" t="b">
        <f>H29+1&gt;CEILING(0.25*'Forsendur við útreikning'!$C$8,1)</f>
        <v>0</v>
      </c>
      <c r="AJ29" s="30" t="b">
        <f t="shared" si="9"/>
        <v>0</v>
      </c>
      <c r="AK29" s="31" t="b">
        <f t="shared" si="10"/>
        <v>0</v>
      </c>
      <c r="AL29" s="31" t="b">
        <f t="shared" si="11"/>
        <v>0</v>
      </c>
      <c r="AM29" s="31" t="b">
        <f t="shared" si="12"/>
        <v>0</v>
      </c>
      <c r="AN29" s="31" t="b">
        <f t="shared" si="13"/>
        <v>0</v>
      </c>
      <c r="AO29" s="31" t="b">
        <f t="shared" si="14"/>
        <v>0</v>
      </c>
      <c r="AP29" s="31" t="b">
        <f t="shared" si="15"/>
        <v>0</v>
      </c>
      <c r="AQ29" s="31" t="b">
        <f t="shared" si="16"/>
        <v>0</v>
      </c>
      <c r="AR29" s="30" t="b">
        <f t="shared" si="17"/>
        <v>0</v>
      </c>
      <c r="AS29" s="32" t="b">
        <f t="shared" si="18"/>
        <v>0</v>
      </c>
      <c r="AU29" s="30" t="b">
        <f>$L29+1&gt;CEILING($AU$4*'Forsendur við útreikning'!$C$10,1)</f>
        <v>0</v>
      </c>
      <c r="AV29" s="31" t="b">
        <f>$L29+1&gt;CEILING($AV$4*'Forsendur við útreikning'!$C$10,1)</f>
        <v>0</v>
      </c>
      <c r="AX29" s="30" t="b">
        <f t="shared" si="19"/>
        <v>0</v>
      </c>
      <c r="BA29" s="30" t="b">
        <f t="shared" si="20"/>
        <v>0</v>
      </c>
      <c r="BB29" t="b">
        <f t="shared" si="21"/>
        <v>0</v>
      </c>
      <c r="BD29" s="30" t="b">
        <f t="shared" si="22"/>
        <v>0</v>
      </c>
      <c r="BE29" t="b">
        <f t="shared" si="23"/>
        <v>0</v>
      </c>
      <c r="BG29" s="30" t="b">
        <f t="shared" si="24"/>
        <v>0</v>
      </c>
      <c r="BH29" s="31" t="b">
        <f t="shared" si="25"/>
        <v>0</v>
      </c>
      <c r="BI29" s="31" t="b">
        <f t="shared" si="26"/>
        <v>0</v>
      </c>
      <c r="BJ29" s="31" t="b">
        <f t="shared" si="27"/>
        <v>0</v>
      </c>
      <c r="BK29" s="31" t="b">
        <f t="shared" si="28"/>
        <v>0</v>
      </c>
      <c r="BL29" s="31" t="b">
        <f t="shared" si="29"/>
        <v>0</v>
      </c>
      <c r="BM29" s="31" t="b">
        <f t="shared" si="30"/>
        <v>0</v>
      </c>
      <c r="BN29" s="34" t="b">
        <f t="shared" si="31"/>
        <v>0</v>
      </c>
      <c r="BO29" s="35" t="b">
        <f t="shared" si="32"/>
        <v>0</v>
      </c>
      <c r="BP29" s="35" t="b">
        <f t="shared" si="33"/>
        <v>0</v>
      </c>
      <c r="BR29" s="36" t="b">
        <f t="shared" si="34"/>
        <v>0</v>
      </c>
      <c r="BS29" s="29" t="b">
        <f t="shared" si="35"/>
        <v>0</v>
      </c>
      <c r="BT29" s="29" t="b">
        <f t="shared" si="36"/>
        <v>0</v>
      </c>
      <c r="BU29" s="29" t="b">
        <f t="shared" si="37"/>
        <v>0</v>
      </c>
      <c r="BV29" s="29" t="b">
        <f t="shared" si="38"/>
        <v>0</v>
      </c>
      <c r="BW29" s="29" t="b">
        <f t="shared" si="39"/>
        <v>0</v>
      </c>
      <c r="BX29" s="29" t="b">
        <f t="shared" si="40"/>
        <v>0</v>
      </c>
      <c r="BY29" s="29" t="b">
        <f t="shared" si="41"/>
        <v>0</v>
      </c>
      <c r="BZ29" s="29" t="b">
        <f t="shared" si="42"/>
        <v>0</v>
      </c>
      <c r="CA29" s="29" t="b">
        <f t="shared" si="43"/>
        <v>0</v>
      </c>
      <c r="CB29" s="29" t="b">
        <f t="shared" si="44"/>
        <v>0</v>
      </c>
      <c r="CC29" s="29" t="b">
        <f t="shared" si="45"/>
        <v>0</v>
      </c>
      <c r="CD29" t="b">
        <f t="shared" si="46"/>
        <v>0</v>
      </c>
      <c r="CE29" t="b">
        <f t="shared" si="47"/>
        <v>0</v>
      </c>
      <c r="CF29" t="b">
        <f t="shared" si="48"/>
        <v>0</v>
      </c>
      <c r="CG29" t="b">
        <f t="shared" si="49"/>
        <v>0</v>
      </c>
      <c r="CH29" t="b">
        <f t="shared" si="50"/>
        <v>0</v>
      </c>
      <c r="CI29" t="b">
        <f t="shared" si="51"/>
        <v>0</v>
      </c>
      <c r="CJ29" t="b">
        <f t="shared" si="52"/>
        <v>0</v>
      </c>
    </row>
    <row r="30" spans="1:88" x14ac:dyDescent="0.3">
      <c r="A30">
        <v>26</v>
      </c>
      <c r="C30" s="16"/>
      <c r="D30" s="16"/>
      <c r="E30" s="25"/>
      <c r="F30" s="25"/>
      <c r="G30" s="25"/>
      <c r="H30" s="25"/>
      <c r="I30" s="16"/>
      <c r="J30" s="26"/>
      <c r="K30" s="26"/>
      <c r="L30" s="26"/>
      <c r="M30" s="16"/>
      <c r="N30" s="27"/>
      <c r="O30" s="27"/>
      <c r="P30" s="16"/>
      <c r="Q30" s="28"/>
      <c r="R30" s="28"/>
      <c r="S30" s="1"/>
      <c r="T30" s="23" t="str">
        <f t="shared" si="0"/>
        <v/>
      </c>
      <c r="U30" s="24" t="str">
        <f t="shared" si="1"/>
        <v/>
      </c>
      <c r="W30" s="30" t="b">
        <f t="shared" si="2"/>
        <v>0</v>
      </c>
      <c r="X30" t="b">
        <f t="shared" si="3"/>
        <v>0</v>
      </c>
      <c r="Y30" t="b">
        <f t="shared" si="4"/>
        <v>0</v>
      </c>
      <c r="Z30" t="b">
        <f t="shared" si="5"/>
        <v>1</v>
      </c>
      <c r="AA30" t="b">
        <f t="shared" si="6"/>
        <v>1</v>
      </c>
      <c r="AB30" t="b">
        <f t="shared" si="7"/>
        <v>1</v>
      </c>
      <c r="AC30" t="b">
        <f t="shared" si="8"/>
        <v>1</v>
      </c>
      <c r="AD30" s="30" t="b">
        <f>F30+1&gt;CEILING(0.5*'Forsendur við útreikning'!$C$6,1)</f>
        <v>0</v>
      </c>
      <c r="AE30" t="b">
        <f>G30+1&gt;CEILING(0.5*'Forsendur við útreikning'!$C$7,1)</f>
        <v>0</v>
      </c>
      <c r="AF30" t="b">
        <f>H30+1&gt;CEILING(0.5*'Forsendur við útreikning'!$C$8,1)</f>
        <v>0</v>
      </c>
      <c r="AG30" s="30" t="b">
        <f>F30+1&gt;CEILING(0.25*'Forsendur við útreikning'!$C$6,1)</f>
        <v>0</v>
      </c>
      <c r="AH30" t="b">
        <f>G30+1&gt;CEILING(0.25*'Forsendur við útreikning'!$C$7,1)</f>
        <v>0</v>
      </c>
      <c r="AI30" t="b">
        <f>H30+1&gt;CEILING(0.25*'Forsendur við útreikning'!$C$8,1)</f>
        <v>0</v>
      </c>
      <c r="AJ30" s="30" t="b">
        <f t="shared" si="9"/>
        <v>0</v>
      </c>
      <c r="AK30" s="31" t="b">
        <f t="shared" si="10"/>
        <v>0</v>
      </c>
      <c r="AL30" s="31" t="b">
        <f t="shared" si="11"/>
        <v>0</v>
      </c>
      <c r="AM30" s="31" t="b">
        <f t="shared" si="12"/>
        <v>0</v>
      </c>
      <c r="AN30" s="31" t="b">
        <f t="shared" si="13"/>
        <v>0</v>
      </c>
      <c r="AO30" s="31" t="b">
        <f t="shared" si="14"/>
        <v>0</v>
      </c>
      <c r="AP30" s="31" t="b">
        <f t="shared" si="15"/>
        <v>0</v>
      </c>
      <c r="AQ30" s="31" t="b">
        <f t="shared" si="16"/>
        <v>0</v>
      </c>
      <c r="AR30" s="30" t="b">
        <f t="shared" si="17"/>
        <v>0</v>
      </c>
      <c r="AS30" s="32" t="b">
        <f t="shared" si="18"/>
        <v>0</v>
      </c>
      <c r="AU30" s="30" t="b">
        <f>$L30+1&gt;CEILING($AU$4*'Forsendur við útreikning'!$C$10,1)</f>
        <v>0</v>
      </c>
      <c r="AV30" s="31" t="b">
        <f>$L30+1&gt;CEILING($AV$4*'Forsendur við útreikning'!$C$10,1)</f>
        <v>0</v>
      </c>
      <c r="AX30" s="30" t="b">
        <f t="shared" si="19"/>
        <v>0</v>
      </c>
      <c r="BA30" s="30" t="b">
        <f t="shared" si="20"/>
        <v>0</v>
      </c>
      <c r="BB30" t="b">
        <f t="shared" si="21"/>
        <v>0</v>
      </c>
      <c r="BD30" s="30" t="b">
        <f t="shared" si="22"/>
        <v>0</v>
      </c>
      <c r="BE30" t="b">
        <f t="shared" si="23"/>
        <v>0</v>
      </c>
      <c r="BG30" s="30" t="b">
        <f t="shared" si="24"/>
        <v>0</v>
      </c>
      <c r="BH30" s="31" t="b">
        <f t="shared" si="25"/>
        <v>0</v>
      </c>
      <c r="BI30" s="31" t="b">
        <f t="shared" si="26"/>
        <v>0</v>
      </c>
      <c r="BJ30" s="31" t="b">
        <f t="shared" si="27"/>
        <v>0</v>
      </c>
      <c r="BK30" s="31" t="b">
        <f t="shared" si="28"/>
        <v>0</v>
      </c>
      <c r="BL30" s="31" t="b">
        <f t="shared" si="29"/>
        <v>0</v>
      </c>
      <c r="BM30" s="31" t="b">
        <f t="shared" si="30"/>
        <v>0</v>
      </c>
      <c r="BN30" s="34" t="b">
        <f t="shared" si="31"/>
        <v>0</v>
      </c>
      <c r="BO30" s="35" t="b">
        <f t="shared" si="32"/>
        <v>0</v>
      </c>
      <c r="BP30" s="35" t="b">
        <f t="shared" si="33"/>
        <v>0</v>
      </c>
      <c r="BR30" s="36" t="b">
        <f t="shared" si="34"/>
        <v>0</v>
      </c>
      <c r="BS30" s="29" t="b">
        <f t="shared" si="35"/>
        <v>0</v>
      </c>
      <c r="BT30" s="29" t="b">
        <f t="shared" si="36"/>
        <v>0</v>
      </c>
      <c r="BU30" s="29" t="b">
        <f t="shared" si="37"/>
        <v>0</v>
      </c>
      <c r="BV30" s="29" t="b">
        <f t="shared" si="38"/>
        <v>0</v>
      </c>
      <c r="BW30" s="29" t="b">
        <f t="shared" si="39"/>
        <v>0</v>
      </c>
      <c r="BX30" s="29" t="b">
        <f t="shared" si="40"/>
        <v>0</v>
      </c>
      <c r="BY30" s="29" t="b">
        <f t="shared" si="41"/>
        <v>0</v>
      </c>
      <c r="BZ30" s="29" t="b">
        <f t="shared" si="42"/>
        <v>0</v>
      </c>
      <c r="CA30" s="29" t="b">
        <f t="shared" si="43"/>
        <v>0</v>
      </c>
      <c r="CB30" s="29" t="b">
        <f t="shared" si="44"/>
        <v>0</v>
      </c>
      <c r="CC30" s="29" t="b">
        <f t="shared" si="45"/>
        <v>0</v>
      </c>
      <c r="CD30" t="b">
        <f t="shared" si="46"/>
        <v>0</v>
      </c>
      <c r="CE30" t="b">
        <f t="shared" si="47"/>
        <v>0</v>
      </c>
      <c r="CF30" t="b">
        <f t="shared" si="48"/>
        <v>0</v>
      </c>
      <c r="CG30" t="b">
        <f t="shared" si="49"/>
        <v>0</v>
      </c>
      <c r="CH30" t="b">
        <f t="shared" si="50"/>
        <v>0</v>
      </c>
      <c r="CI30" t="b">
        <f t="shared" si="51"/>
        <v>0</v>
      </c>
      <c r="CJ30" t="b">
        <f t="shared" si="52"/>
        <v>0</v>
      </c>
    </row>
    <row r="31" spans="1:88" x14ac:dyDescent="0.3">
      <c r="A31">
        <v>27</v>
      </c>
      <c r="C31" s="16"/>
      <c r="D31" s="16"/>
      <c r="E31" s="25"/>
      <c r="F31" s="25"/>
      <c r="G31" s="25"/>
      <c r="H31" s="25"/>
      <c r="I31" s="16"/>
      <c r="J31" s="26"/>
      <c r="K31" s="26"/>
      <c r="L31" s="26"/>
      <c r="M31" s="16"/>
      <c r="N31" s="27"/>
      <c r="O31" s="27"/>
      <c r="P31" s="16"/>
      <c r="Q31" s="28"/>
      <c r="R31" s="28"/>
      <c r="S31" s="1"/>
      <c r="T31" s="23" t="str">
        <f t="shared" si="0"/>
        <v/>
      </c>
      <c r="U31" s="24" t="str">
        <f t="shared" si="1"/>
        <v/>
      </c>
      <c r="W31" s="30" t="b">
        <f t="shared" si="2"/>
        <v>0</v>
      </c>
      <c r="X31" t="b">
        <f t="shared" si="3"/>
        <v>0</v>
      </c>
      <c r="Y31" t="b">
        <f t="shared" si="4"/>
        <v>0</v>
      </c>
      <c r="Z31" t="b">
        <f t="shared" si="5"/>
        <v>1</v>
      </c>
      <c r="AA31" t="b">
        <f t="shared" si="6"/>
        <v>1</v>
      </c>
      <c r="AB31" t="b">
        <f t="shared" si="7"/>
        <v>1</v>
      </c>
      <c r="AC31" t="b">
        <f t="shared" si="8"/>
        <v>1</v>
      </c>
      <c r="AD31" s="30" t="b">
        <f>F31+1&gt;CEILING(0.5*'Forsendur við útreikning'!$C$6,1)</f>
        <v>0</v>
      </c>
      <c r="AE31" t="b">
        <f>G31+1&gt;CEILING(0.5*'Forsendur við útreikning'!$C$7,1)</f>
        <v>0</v>
      </c>
      <c r="AF31" t="b">
        <f>H31+1&gt;CEILING(0.5*'Forsendur við útreikning'!$C$8,1)</f>
        <v>0</v>
      </c>
      <c r="AG31" s="30" t="b">
        <f>F31+1&gt;CEILING(0.25*'Forsendur við útreikning'!$C$6,1)</f>
        <v>0</v>
      </c>
      <c r="AH31" t="b">
        <f>G31+1&gt;CEILING(0.25*'Forsendur við útreikning'!$C$7,1)</f>
        <v>0</v>
      </c>
      <c r="AI31" t="b">
        <f>H31+1&gt;CEILING(0.25*'Forsendur við útreikning'!$C$8,1)</f>
        <v>0</v>
      </c>
      <c r="AJ31" s="30" t="b">
        <f t="shared" si="9"/>
        <v>0</v>
      </c>
      <c r="AK31" s="31" t="b">
        <f t="shared" si="10"/>
        <v>0</v>
      </c>
      <c r="AL31" s="31" t="b">
        <f t="shared" si="11"/>
        <v>0</v>
      </c>
      <c r="AM31" s="31" t="b">
        <f t="shared" si="12"/>
        <v>0</v>
      </c>
      <c r="AN31" s="31" t="b">
        <f t="shared" si="13"/>
        <v>0</v>
      </c>
      <c r="AO31" s="31" t="b">
        <f t="shared" si="14"/>
        <v>0</v>
      </c>
      <c r="AP31" s="31" t="b">
        <f t="shared" si="15"/>
        <v>0</v>
      </c>
      <c r="AQ31" s="31" t="b">
        <f t="shared" si="16"/>
        <v>0</v>
      </c>
      <c r="AR31" s="30" t="b">
        <f t="shared" si="17"/>
        <v>0</v>
      </c>
      <c r="AS31" s="32" t="b">
        <f t="shared" si="18"/>
        <v>0</v>
      </c>
      <c r="AU31" s="30" t="b">
        <f>$L31+1&gt;CEILING($AU$4*'Forsendur við útreikning'!$C$10,1)</f>
        <v>0</v>
      </c>
      <c r="AV31" s="31" t="b">
        <f>$L31+1&gt;CEILING($AV$4*'Forsendur við útreikning'!$C$10,1)</f>
        <v>0</v>
      </c>
      <c r="AX31" s="30" t="b">
        <f t="shared" si="19"/>
        <v>0</v>
      </c>
      <c r="BA31" s="30" t="b">
        <f t="shared" si="20"/>
        <v>0</v>
      </c>
      <c r="BB31" t="b">
        <f t="shared" si="21"/>
        <v>0</v>
      </c>
      <c r="BD31" s="30" t="b">
        <f t="shared" si="22"/>
        <v>0</v>
      </c>
      <c r="BE31" t="b">
        <f t="shared" si="23"/>
        <v>0</v>
      </c>
      <c r="BG31" s="30" t="b">
        <f t="shared" si="24"/>
        <v>0</v>
      </c>
      <c r="BH31" s="31" t="b">
        <f t="shared" si="25"/>
        <v>0</v>
      </c>
      <c r="BI31" s="31" t="b">
        <f t="shared" si="26"/>
        <v>0</v>
      </c>
      <c r="BJ31" s="31" t="b">
        <f t="shared" si="27"/>
        <v>0</v>
      </c>
      <c r="BK31" s="31" t="b">
        <f t="shared" si="28"/>
        <v>0</v>
      </c>
      <c r="BL31" s="31" t="b">
        <f t="shared" si="29"/>
        <v>0</v>
      </c>
      <c r="BM31" s="31" t="b">
        <f t="shared" si="30"/>
        <v>0</v>
      </c>
      <c r="BN31" s="34" t="b">
        <f t="shared" si="31"/>
        <v>0</v>
      </c>
      <c r="BO31" s="35" t="b">
        <f t="shared" si="32"/>
        <v>0</v>
      </c>
      <c r="BP31" s="35" t="b">
        <f t="shared" si="33"/>
        <v>0</v>
      </c>
      <c r="BR31" s="36" t="b">
        <f t="shared" si="34"/>
        <v>0</v>
      </c>
      <c r="BS31" s="29" t="b">
        <f t="shared" si="35"/>
        <v>0</v>
      </c>
      <c r="BT31" s="29" t="b">
        <f t="shared" si="36"/>
        <v>0</v>
      </c>
      <c r="BU31" s="29" t="b">
        <f t="shared" si="37"/>
        <v>0</v>
      </c>
      <c r="BV31" s="29" t="b">
        <f t="shared" si="38"/>
        <v>0</v>
      </c>
      <c r="BW31" s="29" t="b">
        <f t="shared" si="39"/>
        <v>0</v>
      </c>
      <c r="BX31" s="29" t="b">
        <f t="shared" si="40"/>
        <v>0</v>
      </c>
      <c r="BY31" s="29" t="b">
        <f t="shared" si="41"/>
        <v>0</v>
      </c>
      <c r="BZ31" s="29" t="b">
        <f t="shared" si="42"/>
        <v>0</v>
      </c>
      <c r="CA31" s="29" t="b">
        <f t="shared" si="43"/>
        <v>0</v>
      </c>
      <c r="CB31" s="29" t="b">
        <f t="shared" si="44"/>
        <v>0</v>
      </c>
      <c r="CC31" s="29" t="b">
        <f t="shared" si="45"/>
        <v>0</v>
      </c>
      <c r="CD31" t="b">
        <f t="shared" si="46"/>
        <v>0</v>
      </c>
      <c r="CE31" t="b">
        <f t="shared" si="47"/>
        <v>0</v>
      </c>
      <c r="CF31" t="b">
        <f t="shared" si="48"/>
        <v>0</v>
      </c>
      <c r="CG31" t="b">
        <f t="shared" si="49"/>
        <v>0</v>
      </c>
      <c r="CH31" t="b">
        <f t="shared" si="50"/>
        <v>0</v>
      </c>
      <c r="CI31" t="b">
        <f t="shared" si="51"/>
        <v>0</v>
      </c>
      <c r="CJ31" t="b">
        <f t="shared" si="52"/>
        <v>0</v>
      </c>
    </row>
    <row r="32" spans="1:88" x14ac:dyDescent="0.3">
      <c r="A32">
        <v>28</v>
      </c>
      <c r="C32" s="16"/>
      <c r="D32" s="16"/>
      <c r="E32" s="25"/>
      <c r="F32" s="25"/>
      <c r="G32" s="25"/>
      <c r="H32" s="25"/>
      <c r="I32" s="16"/>
      <c r="J32" s="26"/>
      <c r="K32" s="26"/>
      <c r="L32" s="26"/>
      <c r="M32" s="16"/>
      <c r="N32" s="27"/>
      <c r="O32" s="27"/>
      <c r="P32" s="16"/>
      <c r="Q32" s="28"/>
      <c r="R32" s="28"/>
      <c r="S32" s="1"/>
      <c r="T32" s="23" t="str">
        <f t="shared" si="0"/>
        <v/>
      </c>
      <c r="U32" s="24" t="str">
        <f t="shared" si="1"/>
        <v/>
      </c>
      <c r="W32" s="30" t="b">
        <f t="shared" si="2"/>
        <v>0</v>
      </c>
      <c r="X32" t="b">
        <f t="shared" si="3"/>
        <v>0</v>
      </c>
      <c r="Y32" t="b">
        <f t="shared" si="4"/>
        <v>0</v>
      </c>
      <c r="Z32" t="b">
        <f t="shared" si="5"/>
        <v>1</v>
      </c>
      <c r="AA32" t="b">
        <f t="shared" si="6"/>
        <v>1</v>
      </c>
      <c r="AB32" t="b">
        <f t="shared" si="7"/>
        <v>1</v>
      </c>
      <c r="AC32" t="b">
        <f t="shared" si="8"/>
        <v>1</v>
      </c>
      <c r="AD32" s="30" t="b">
        <f>F32+1&gt;CEILING(0.5*'Forsendur við útreikning'!$C$6,1)</f>
        <v>0</v>
      </c>
      <c r="AE32" t="b">
        <f>G32+1&gt;CEILING(0.5*'Forsendur við útreikning'!$C$7,1)</f>
        <v>0</v>
      </c>
      <c r="AF32" t="b">
        <f>H32+1&gt;CEILING(0.5*'Forsendur við útreikning'!$C$8,1)</f>
        <v>0</v>
      </c>
      <c r="AG32" s="30" t="b">
        <f>F32+1&gt;CEILING(0.25*'Forsendur við útreikning'!$C$6,1)</f>
        <v>0</v>
      </c>
      <c r="AH32" t="b">
        <f>G32+1&gt;CEILING(0.25*'Forsendur við útreikning'!$C$7,1)</f>
        <v>0</v>
      </c>
      <c r="AI32" t="b">
        <f>H32+1&gt;CEILING(0.25*'Forsendur við útreikning'!$C$8,1)</f>
        <v>0</v>
      </c>
      <c r="AJ32" s="30" t="b">
        <f t="shared" si="9"/>
        <v>0</v>
      </c>
      <c r="AK32" s="31" t="b">
        <f t="shared" si="10"/>
        <v>0</v>
      </c>
      <c r="AL32" s="31" t="b">
        <f t="shared" si="11"/>
        <v>0</v>
      </c>
      <c r="AM32" s="31" t="b">
        <f t="shared" si="12"/>
        <v>0</v>
      </c>
      <c r="AN32" s="31" t="b">
        <f t="shared" si="13"/>
        <v>0</v>
      </c>
      <c r="AO32" s="31" t="b">
        <f t="shared" si="14"/>
        <v>0</v>
      </c>
      <c r="AP32" s="31" t="b">
        <f t="shared" si="15"/>
        <v>0</v>
      </c>
      <c r="AQ32" s="31" t="b">
        <f t="shared" si="16"/>
        <v>0</v>
      </c>
      <c r="AR32" s="30" t="b">
        <f t="shared" si="17"/>
        <v>0</v>
      </c>
      <c r="AS32" s="32" t="b">
        <f t="shared" si="18"/>
        <v>0</v>
      </c>
      <c r="AU32" s="30" t="b">
        <f>$L32+1&gt;CEILING($AU$4*'Forsendur við útreikning'!$C$10,1)</f>
        <v>0</v>
      </c>
      <c r="AV32" s="31" t="b">
        <f>$L32+1&gt;CEILING($AV$4*'Forsendur við útreikning'!$C$10,1)</f>
        <v>0</v>
      </c>
      <c r="AX32" s="30" t="b">
        <f t="shared" si="19"/>
        <v>0</v>
      </c>
      <c r="BA32" s="30" t="b">
        <f t="shared" si="20"/>
        <v>0</v>
      </c>
      <c r="BB32" t="b">
        <f t="shared" si="21"/>
        <v>0</v>
      </c>
      <c r="BD32" s="30" t="b">
        <f t="shared" si="22"/>
        <v>0</v>
      </c>
      <c r="BE32" t="b">
        <f t="shared" si="23"/>
        <v>0</v>
      </c>
      <c r="BG32" s="30" t="b">
        <f t="shared" si="24"/>
        <v>0</v>
      </c>
      <c r="BH32" s="31" t="b">
        <f t="shared" si="25"/>
        <v>0</v>
      </c>
      <c r="BI32" s="31" t="b">
        <f t="shared" si="26"/>
        <v>0</v>
      </c>
      <c r="BJ32" s="31" t="b">
        <f t="shared" si="27"/>
        <v>0</v>
      </c>
      <c r="BK32" s="31" t="b">
        <f t="shared" si="28"/>
        <v>0</v>
      </c>
      <c r="BL32" s="31" t="b">
        <f t="shared" si="29"/>
        <v>0</v>
      </c>
      <c r="BM32" s="31" t="b">
        <f t="shared" si="30"/>
        <v>0</v>
      </c>
      <c r="BN32" s="34" t="b">
        <f t="shared" si="31"/>
        <v>0</v>
      </c>
      <c r="BO32" s="35" t="b">
        <f t="shared" si="32"/>
        <v>0</v>
      </c>
      <c r="BP32" s="35" t="b">
        <f t="shared" si="33"/>
        <v>0</v>
      </c>
      <c r="BR32" s="36" t="b">
        <f t="shared" si="34"/>
        <v>0</v>
      </c>
      <c r="BS32" s="29" t="b">
        <f t="shared" si="35"/>
        <v>0</v>
      </c>
      <c r="BT32" s="29" t="b">
        <f t="shared" si="36"/>
        <v>0</v>
      </c>
      <c r="BU32" s="29" t="b">
        <f t="shared" si="37"/>
        <v>0</v>
      </c>
      <c r="BV32" s="29" t="b">
        <f t="shared" si="38"/>
        <v>0</v>
      </c>
      <c r="BW32" s="29" t="b">
        <f t="shared" si="39"/>
        <v>0</v>
      </c>
      <c r="BX32" s="29" t="b">
        <f t="shared" si="40"/>
        <v>0</v>
      </c>
      <c r="BY32" s="29" t="b">
        <f t="shared" si="41"/>
        <v>0</v>
      </c>
      <c r="BZ32" s="29" t="b">
        <f t="shared" si="42"/>
        <v>0</v>
      </c>
      <c r="CA32" s="29" t="b">
        <f t="shared" si="43"/>
        <v>0</v>
      </c>
      <c r="CB32" s="29" t="b">
        <f t="shared" si="44"/>
        <v>0</v>
      </c>
      <c r="CC32" s="29" t="b">
        <f t="shared" si="45"/>
        <v>0</v>
      </c>
      <c r="CD32" t="b">
        <f t="shared" si="46"/>
        <v>0</v>
      </c>
      <c r="CE32" t="b">
        <f t="shared" si="47"/>
        <v>0</v>
      </c>
      <c r="CF32" t="b">
        <f t="shared" si="48"/>
        <v>0</v>
      </c>
      <c r="CG32" t="b">
        <f t="shared" si="49"/>
        <v>0</v>
      </c>
      <c r="CH32" t="b">
        <f t="shared" si="50"/>
        <v>0</v>
      </c>
      <c r="CI32" t="b">
        <f t="shared" si="51"/>
        <v>0</v>
      </c>
      <c r="CJ32" t="b">
        <f t="shared" si="52"/>
        <v>0</v>
      </c>
    </row>
    <row r="33" spans="1:88" x14ac:dyDescent="0.3">
      <c r="A33">
        <v>29</v>
      </c>
      <c r="C33" s="16"/>
      <c r="D33" s="16"/>
      <c r="E33" s="25"/>
      <c r="F33" s="25"/>
      <c r="G33" s="25"/>
      <c r="H33" s="25"/>
      <c r="I33" s="16"/>
      <c r="J33" s="26"/>
      <c r="K33" s="26"/>
      <c r="L33" s="26"/>
      <c r="M33" s="16"/>
      <c r="N33" s="27"/>
      <c r="O33" s="27"/>
      <c r="P33" s="16"/>
      <c r="Q33" s="28"/>
      <c r="R33" s="28"/>
      <c r="S33" s="1"/>
      <c r="T33" s="23" t="str">
        <f t="shared" si="0"/>
        <v/>
      </c>
      <c r="U33" s="24" t="str">
        <f t="shared" si="1"/>
        <v/>
      </c>
      <c r="W33" s="30" t="b">
        <f t="shared" si="2"/>
        <v>0</v>
      </c>
      <c r="X33" t="b">
        <f t="shared" si="3"/>
        <v>0</v>
      </c>
      <c r="Y33" t="b">
        <f t="shared" si="4"/>
        <v>0</v>
      </c>
      <c r="Z33" t="b">
        <f t="shared" si="5"/>
        <v>1</v>
      </c>
      <c r="AA33" t="b">
        <f t="shared" si="6"/>
        <v>1</v>
      </c>
      <c r="AB33" t="b">
        <f t="shared" si="7"/>
        <v>1</v>
      </c>
      <c r="AC33" t="b">
        <f t="shared" si="8"/>
        <v>1</v>
      </c>
      <c r="AD33" s="30" t="b">
        <f>F33+1&gt;CEILING(0.5*'Forsendur við útreikning'!$C$6,1)</f>
        <v>0</v>
      </c>
      <c r="AE33" t="b">
        <f>G33+1&gt;CEILING(0.5*'Forsendur við útreikning'!$C$7,1)</f>
        <v>0</v>
      </c>
      <c r="AF33" t="b">
        <f>H33+1&gt;CEILING(0.5*'Forsendur við útreikning'!$C$8,1)</f>
        <v>0</v>
      </c>
      <c r="AG33" s="30" t="b">
        <f>F33+1&gt;CEILING(0.25*'Forsendur við útreikning'!$C$6,1)</f>
        <v>0</v>
      </c>
      <c r="AH33" t="b">
        <f>G33+1&gt;CEILING(0.25*'Forsendur við útreikning'!$C$7,1)</f>
        <v>0</v>
      </c>
      <c r="AI33" t="b">
        <f>H33+1&gt;CEILING(0.25*'Forsendur við útreikning'!$C$8,1)</f>
        <v>0</v>
      </c>
      <c r="AJ33" s="30" t="b">
        <f t="shared" si="9"/>
        <v>0</v>
      </c>
      <c r="AK33" s="31" t="b">
        <f t="shared" si="10"/>
        <v>0</v>
      </c>
      <c r="AL33" s="31" t="b">
        <f t="shared" si="11"/>
        <v>0</v>
      </c>
      <c r="AM33" s="31" t="b">
        <f t="shared" si="12"/>
        <v>0</v>
      </c>
      <c r="AN33" s="31" t="b">
        <f t="shared" si="13"/>
        <v>0</v>
      </c>
      <c r="AO33" s="31" t="b">
        <f t="shared" si="14"/>
        <v>0</v>
      </c>
      <c r="AP33" s="31" t="b">
        <f t="shared" si="15"/>
        <v>0</v>
      </c>
      <c r="AQ33" s="31" t="b">
        <f t="shared" si="16"/>
        <v>0</v>
      </c>
      <c r="AR33" s="30" t="b">
        <f t="shared" si="17"/>
        <v>0</v>
      </c>
      <c r="AS33" s="32" t="b">
        <f t="shared" si="18"/>
        <v>0</v>
      </c>
      <c r="AU33" s="30" t="b">
        <f>$L33+1&gt;CEILING($AU$4*'Forsendur við útreikning'!$C$10,1)</f>
        <v>0</v>
      </c>
      <c r="AV33" s="31" t="b">
        <f>$L33+1&gt;CEILING($AV$4*'Forsendur við útreikning'!$C$10,1)</f>
        <v>0</v>
      </c>
      <c r="AX33" s="30" t="b">
        <f t="shared" si="19"/>
        <v>0</v>
      </c>
      <c r="BA33" s="30" t="b">
        <f t="shared" si="20"/>
        <v>0</v>
      </c>
      <c r="BB33" t="b">
        <f t="shared" si="21"/>
        <v>0</v>
      </c>
      <c r="BD33" s="30" t="b">
        <f t="shared" si="22"/>
        <v>0</v>
      </c>
      <c r="BE33" t="b">
        <f t="shared" si="23"/>
        <v>0</v>
      </c>
      <c r="BG33" s="30" t="b">
        <f t="shared" si="24"/>
        <v>0</v>
      </c>
      <c r="BH33" s="31" t="b">
        <f t="shared" si="25"/>
        <v>0</v>
      </c>
      <c r="BI33" s="31" t="b">
        <f t="shared" si="26"/>
        <v>0</v>
      </c>
      <c r="BJ33" s="31" t="b">
        <f t="shared" si="27"/>
        <v>0</v>
      </c>
      <c r="BK33" s="31" t="b">
        <f t="shared" si="28"/>
        <v>0</v>
      </c>
      <c r="BL33" s="31" t="b">
        <f t="shared" si="29"/>
        <v>0</v>
      </c>
      <c r="BM33" s="31" t="b">
        <f t="shared" si="30"/>
        <v>0</v>
      </c>
      <c r="BN33" s="34" t="b">
        <f t="shared" si="31"/>
        <v>0</v>
      </c>
      <c r="BO33" s="35" t="b">
        <f t="shared" si="32"/>
        <v>0</v>
      </c>
      <c r="BP33" s="35" t="b">
        <f t="shared" si="33"/>
        <v>0</v>
      </c>
      <c r="BR33" s="36" t="b">
        <f t="shared" si="34"/>
        <v>0</v>
      </c>
      <c r="BS33" s="29" t="b">
        <f t="shared" si="35"/>
        <v>0</v>
      </c>
      <c r="BT33" s="29" t="b">
        <f t="shared" si="36"/>
        <v>0</v>
      </c>
      <c r="BU33" s="29" t="b">
        <f t="shared" si="37"/>
        <v>0</v>
      </c>
      <c r="BV33" s="29" t="b">
        <f t="shared" si="38"/>
        <v>0</v>
      </c>
      <c r="BW33" s="29" t="b">
        <f t="shared" si="39"/>
        <v>0</v>
      </c>
      <c r="BX33" s="29" t="b">
        <f t="shared" si="40"/>
        <v>0</v>
      </c>
      <c r="BY33" s="29" t="b">
        <f t="shared" si="41"/>
        <v>0</v>
      </c>
      <c r="BZ33" s="29" t="b">
        <f t="shared" si="42"/>
        <v>0</v>
      </c>
      <c r="CA33" s="29" t="b">
        <f t="shared" si="43"/>
        <v>0</v>
      </c>
      <c r="CB33" s="29" t="b">
        <f t="shared" si="44"/>
        <v>0</v>
      </c>
      <c r="CC33" s="29" t="b">
        <f t="shared" si="45"/>
        <v>0</v>
      </c>
      <c r="CD33" t="b">
        <f t="shared" si="46"/>
        <v>0</v>
      </c>
      <c r="CE33" t="b">
        <f t="shared" si="47"/>
        <v>0</v>
      </c>
      <c r="CF33" t="b">
        <f t="shared" si="48"/>
        <v>0</v>
      </c>
      <c r="CG33" t="b">
        <f t="shared" si="49"/>
        <v>0</v>
      </c>
      <c r="CH33" t="b">
        <f t="shared" si="50"/>
        <v>0</v>
      </c>
      <c r="CI33" t="b">
        <f t="shared" si="51"/>
        <v>0</v>
      </c>
      <c r="CJ33" t="b">
        <f t="shared" si="52"/>
        <v>0</v>
      </c>
    </row>
    <row r="34" spans="1:88" x14ac:dyDescent="0.3">
      <c r="A34">
        <v>30</v>
      </c>
      <c r="C34" s="16"/>
      <c r="D34" s="16"/>
      <c r="E34" s="25"/>
      <c r="F34" s="25"/>
      <c r="G34" s="25"/>
      <c r="H34" s="25"/>
      <c r="I34" s="16"/>
      <c r="J34" s="26"/>
      <c r="K34" s="26"/>
      <c r="L34" s="26"/>
      <c r="M34" s="16"/>
      <c r="N34" s="27"/>
      <c r="O34" s="27"/>
      <c r="P34" s="16"/>
      <c r="Q34" s="28"/>
      <c r="R34" s="28"/>
      <c r="S34" s="1"/>
      <c r="T34" s="23" t="str">
        <f t="shared" si="0"/>
        <v/>
      </c>
      <c r="U34" s="24" t="str">
        <f t="shared" si="1"/>
        <v/>
      </c>
      <c r="W34" s="30" t="b">
        <f t="shared" si="2"/>
        <v>0</v>
      </c>
      <c r="X34" t="b">
        <f t="shared" si="3"/>
        <v>0</v>
      </c>
      <c r="Y34" t="b">
        <f t="shared" si="4"/>
        <v>0</v>
      </c>
      <c r="Z34" t="b">
        <f t="shared" si="5"/>
        <v>1</v>
      </c>
      <c r="AA34" t="b">
        <f t="shared" si="6"/>
        <v>1</v>
      </c>
      <c r="AB34" t="b">
        <f t="shared" si="7"/>
        <v>1</v>
      </c>
      <c r="AC34" t="b">
        <f t="shared" si="8"/>
        <v>1</v>
      </c>
      <c r="AD34" s="30" t="b">
        <f>F34+1&gt;CEILING(0.5*'Forsendur við útreikning'!$C$6,1)</f>
        <v>0</v>
      </c>
      <c r="AE34" t="b">
        <f>G34+1&gt;CEILING(0.5*'Forsendur við útreikning'!$C$7,1)</f>
        <v>0</v>
      </c>
      <c r="AF34" t="b">
        <f>H34+1&gt;CEILING(0.5*'Forsendur við útreikning'!$C$8,1)</f>
        <v>0</v>
      </c>
      <c r="AG34" s="30" t="b">
        <f>F34+1&gt;CEILING(0.25*'Forsendur við útreikning'!$C$6,1)</f>
        <v>0</v>
      </c>
      <c r="AH34" t="b">
        <f>G34+1&gt;CEILING(0.25*'Forsendur við útreikning'!$C$7,1)</f>
        <v>0</v>
      </c>
      <c r="AI34" t="b">
        <f>H34+1&gt;CEILING(0.25*'Forsendur við útreikning'!$C$8,1)</f>
        <v>0</v>
      </c>
      <c r="AJ34" s="30" t="b">
        <f t="shared" si="9"/>
        <v>0</v>
      </c>
      <c r="AK34" s="31" t="b">
        <f t="shared" si="10"/>
        <v>0</v>
      </c>
      <c r="AL34" s="31" t="b">
        <f t="shared" si="11"/>
        <v>0</v>
      </c>
      <c r="AM34" s="31" t="b">
        <f t="shared" si="12"/>
        <v>0</v>
      </c>
      <c r="AN34" s="31" t="b">
        <f t="shared" si="13"/>
        <v>0</v>
      </c>
      <c r="AO34" s="31" t="b">
        <f t="shared" si="14"/>
        <v>0</v>
      </c>
      <c r="AP34" s="31" t="b">
        <f t="shared" si="15"/>
        <v>0</v>
      </c>
      <c r="AQ34" s="31" t="b">
        <f t="shared" si="16"/>
        <v>0</v>
      </c>
      <c r="AR34" s="30" t="b">
        <f t="shared" si="17"/>
        <v>0</v>
      </c>
      <c r="AS34" s="32" t="b">
        <f t="shared" si="18"/>
        <v>0</v>
      </c>
      <c r="AU34" s="30" t="b">
        <f>$L34+1&gt;CEILING($AU$4*'Forsendur við útreikning'!$C$10,1)</f>
        <v>0</v>
      </c>
      <c r="AV34" s="31" t="b">
        <f>$L34+1&gt;CEILING($AV$4*'Forsendur við útreikning'!$C$10,1)</f>
        <v>0</v>
      </c>
      <c r="AX34" s="30" t="b">
        <f t="shared" si="19"/>
        <v>0</v>
      </c>
      <c r="BA34" s="30" t="b">
        <f t="shared" si="20"/>
        <v>0</v>
      </c>
      <c r="BB34" t="b">
        <f t="shared" si="21"/>
        <v>0</v>
      </c>
      <c r="BD34" s="30" t="b">
        <f t="shared" si="22"/>
        <v>0</v>
      </c>
      <c r="BE34" t="b">
        <f t="shared" si="23"/>
        <v>0</v>
      </c>
      <c r="BG34" s="30" t="b">
        <f t="shared" si="24"/>
        <v>0</v>
      </c>
      <c r="BH34" s="31" t="b">
        <f t="shared" si="25"/>
        <v>0</v>
      </c>
      <c r="BI34" s="31" t="b">
        <f t="shared" si="26"/>
        <v>0</v>
      </c>
      <c r="BJ34" s="31" t="b">
        <f t="shared" si="27"/>
        <v>0</v>
      </c>
      <c r="BK34" s="31" t="b">
        <f t="shared" si="28"/>
        <v>0</v>
      </c>
      <c r="BL34" s="31" t="b">
        <f t="shared" si="29"/>
        <v>0</v>
      </c>
      <c r="BM34" s="31" t="b">
        <f t="shared" si="30"/>
        <v>0</v>
      </c>
      <c r="BN34" s="34" t="b">
        <f t="shared" si="31"/>
        <v>0</v>
      </c>
      <c r="BO34" s="35" t="b">
        <f t="shared" si="32"/>
        <v>0</v>
      </c>
      <c r="BP34" s="35" t="b">
        <f t="shared" si="33"/>
        <v>0</v>
      </c>
      <c r="BR34" s="36" t="b">
        <f t="shared" si="34"/>
        <v>0</v>
      </c>
      <c r="BS34" s="29" t="b">
        <f t="shared" si="35"/>
        <v>0</v>
      </c>
      <c r="BT34" s="29" t="b">
        <f t="shared" si="36"/>
        <v>0</v>
      </c>
      <c r="BU34" s="29" t="b">
        <f t="shared" si="37"/>
        <v>0</v>
      </c>
      <c r="BV34" s="29" t="b">
        <f t="shared" si="38"/>
        <v>0</v>
      </c>
      <c r="BW34" s="29" t="b">
        <f t="shared" si="39"/>
        <v>0</v>
      </c>
      <c r="BX34" s="29" t="b">
        <f t="shared" si="40"/>
        <v>0</v>
      </c>
      <c r="BY34" s="29" t="b">
        <f t="shared" si="41"/>
        <v>0</v>
      </c>
      <c r="BZ34" s="29" t="b">
        <f t="shared" si="42"/>
        <v>0</v>
      </c>
      <c r="CA34" s="29" t="b">
        <f t="shared" si="43"/>
        <v>0</v>
      </c>
      <c r="CB34" s="29" t="b">
        <f t="shared" si="44"/>
        <v>0</v>
      </c>
      <c r="CC34" s="29" t="b">
        <f t="shared" si="45"/>
        <v>0</v>
      </c>
      <c r="CD34" t="b">
        <f t="shared" si="46"/>
        <v>0</v>
      </c>
      <c r="CE34" t="b">
        <f t="shared" si="47"/>
        <v>0</v>
      </c>
      <c r="CF34" t="b">
        <f t="shared" si="48"/>
        <v>0</v>
      </c>
      <c r="CG34" t="b">
        <f t="shared" si="49"/>
        <v>0</v>
      </c>
      <c r="CH34" t="b">
        <f t="shared" si="50"/>
        <v>0</v>
      </c>
      <c r="CI34" t="b">
        <f t="shared" si="51"/>
        <v>0</v>
      </c>
      <c r="CJ34" t="b">
        <f t="shared" si="52"/>
        <v>0</v>
      </c>
    </row>
    <row r="35" spans="1:88" ht="5.25" customHeight="1" thickBot="1" x14ac:dyDescent="0.35"/>
    <row r="36" spans="1:88" ht="16.2" thickBot="1" x14ac:dyDescent="0.35">
      <c r="T36" s="15" t="s">
        <v>15</v>
      </c>
      <c r="U36" s="45">
        <f>SUM(U5:U34)</f>
        <v>0</v>
      </c>
    </row>
  </sheetData>
  <mergeCells count="14">
    <mergeCell ref="BA3:BC3"/>
    <mergeCell ref="BD3:BF3"/>
    <mergeCell ref="BG3:BM3"/>
    <mergeCell ref="BN3:BQ3"/>
    <mergeCell ref="AG3:AI3"/>
    <mergeCell ref="AJ3:AQ3"/>
    <mergeCell ref="AR3:AT3"/>
    <mergeCell ref="AU3:AW3"/>
    <mergeCell ref="AX3:AZ3"/>
    <mergeCell ref="E3:H3"/>
    <mergeCell ref="J3:L3"/>
    <mergeCell ref="B1:R1"/>
    <mergeCell ref="W3:AC3"/>
    <mergeCell ref="AD3:AF3"/>
  </mergeCells>
  <pageMargins left="0.31496062992125984" right="0.31496062992125984" top="0.55118110236220474" bottom="0.35433070866141736" header="0.19685039370078741" footer="0.1181102362204724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C10"/>
  <sheetViews>
    <sheetView workbookViewId="0">
      <selection activeCell="C6" sqref="C6"/>
    </sheetView>
  </sheetViews>
  <sheetFormatPr defaultColWidth="8.88671875" defaultRowHeight="14.4" x14ac:dyDescent="0.3"/>
  <cols>
    <col min="1" max="1" width="3.44140625" customWidth="1"/>
    <col min="2" max="2" width="32.6640625" customWidth="1"/>
  </cols>
  <sheetData>
    <row r="2" spans="2:3" x14ac:dyDescent="0.3">
      <c r="B2" t="s">
        <v>16</v>
      </c>
    </row>
    <row r="3" spans="2:3" x14ac:dyDescent="0.3">
      <c r="B3" t="s">
        <v>21</v>
      </c>
    </row>
    <row r="6" spans="2:3" x14ac:dyDescent="0.3">
      <c r="B6" s="44" t="s">
        <v>17</v>
      </c>
      <c r="C6" s="16">
        <v>47</v>
      </c>
    </row>
    <row r="7" spans="2:3" x14ac:dyDescent="0.3">
      <c r="B7" s="44" t="s">
        <v>18</v>
      </c>
      <c r="C7" s="16">
        <v>37</v>
      </c>
    </row>
    <row r="8" spans="2:3" x14ac:dyDescent="0.3">
      <c r="B8" s="44" t="s">
        <v>19</v>
      </c>
      <c r="C8" s="16">
        <v>28</v>
      </c>
    </row>
    <row r="9" spans="2:3" x14ac:dyDescent="0.3">
      <c r="B9" s="44" t="s">
        <v>11</v>
      </c>
      <c r="C9" s="16"/>
    </row>
    <row r="10" spans="2:3" x14ac:dyDescent="0.3">
      <c r="B10" s="44" t="s">
        <v>20</v>
      </c>
      <c r="C10" s="16">
        <v>11</v>
      </c>
    </row>
  </sheetData>
  <pageMargins left="0.7" right="0.7" top="0.75" bottom="0.75" header="0.3" footer="0.3"/>
  <pageSetup paperSize="9" orientation="portrait" horizontalDpi="4294967292" verticalDpi="429496729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Verðmæti leikmanna</vt:lpstr>
      <vt:lpstr>Forsendur við útreikning</vt:lpstr>
    </vt:vector>
  </TitlesOfParts>
  <Manager/>
  <Company>Unnið fyrir KSÍ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Óskar Helgi Adamsson</dc:creator>
  <cp:keywords/>
  <dc:description>oskar.helgi.adamsson@gmail.com</dc:description>
  <cp:lastModifiedBy>Jóhann Ólafur Sigurðsson</cp:lastModifiedBy>
  <cp:lastPrinted>2016-10-07T09:56:14Z</cp:lastPrinted>
  <dcterms:created xsi:type="dcterms:W3CDTF">2016-10-07T09:02:21Z</dcterms:created>
  <dcterms:modified xsi:type="dcterms:W3CDTF">2019-01-15T09:34:47Z</dcterms:modified>
  <cp:category/>
</cp:coreProperties>
</file>